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جلسه 27\"/>
    </mc:Choice>
  </mc:AlternateContent>
  <bookViews>
    <workbookView xWindow="0" yWindow="0" windowWidth="28800" windowHeight="12300" activeTab="2"/>
  </bookViews>
  <sheets>
    <sheet name="1- مقدمه" sheetId="8" r:id="rId1"/>
    <sheet name="2- اطلاعات عمومی" sheetId="1" r:id="rId2"/>
    <sheet name="3-اطلاعات کلیه پرسنل" sheetId="2" r:id="rId3"/>
    <sheet name="4-اطلاعات کلیه خدمات" sheetId="3" r:id="rId4"/>
    <sheet name="5-اطلاعات كليه قراردادها " sheetId="4" r:id="rId5"/>
    <sheet name="6- مدل درآمدی" sheetId="7" r:id="rId6"/>
    <sheet name="7-اطلاعات مالی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2" i="4" l="1"/>
  <c r="BB12" i="4"/>
  <c r="BA12" i="4"/>
  <c r="AZ12" i="4"/>
  <c r="AY12" i="4"/>
  <c r="AV12" i="4"/>
  <c r="AU12" i="4"/>
  <c r="AT12" i="4"/>
  <c r="AQ12" i="4"/>
  <c r="AP12" i="4"/>
  <c r="AO12" i="4"/>
  <c r="AL12" i="4"/>
  <c r="AK12" i="4"/>
  <c r="AJ12" i="4"/>
  <c r="AG12" i="4"/>
  <c r="AF12" i="4"/>
  <c r="AE12" i="4"/>
  <c r="AD12" i="4"/>
  <c r="BC11" i="4"/>
  <c r="BB11" i="4"/>
  <c r="BA11" i="4"/>
  <c r="AZ11" i="4"/>
  <c r="AY11" i="4"/>
  <c r="AV11" i="4"/>
  <c r="AU11" i="4"/>
  <c r="AT11" i="4"/>
  <c r="AQ11" i="4"/>
  <c r="AP11" i="4"/>
  <c r="AO11" i="4"/>
  <c r="AL11" i="4"/>
  <c r="AK11" i="4"/>
  <c r="AJ11" i="4"/>
  <c r="AG11" i="4"/>
  <c r="AF11" i="4"/>
  <c r="AE11" i="4"/>
  <c r="AD11" i="4"/>
  <c r="BC10" i="4"/>
  <c r="BB10" i="4"/>
  <c r="BA10" i="4"/>
  <c r="AZ10" i="4"/>
  <c r="AY10" i="4"/>
  <c r="AV10" i="4"/>
  <c r="AU10" i="4"/>
  <c r="AT10" i="4"/>
  <c r="AQ10" i="4"/>
  <c r="AP10" i="4"/>
  <c r="AO10" i="4"/>
  <c r="AL10" i="4"/>
  <c r="AK10" i="4"/>
  <c r="AJ10" i="4"/>
  <c r="AG10" i="4"/>
  <c r="AF10" i="4"/>
  <c r="AE10" i="4"/>
  <c r="AD10" i="4"/>
  <c r="BC9" i="4"/>
  <c r="BB9" i="4"/>
  <c r="BA9" i="4"/>
  <c r="AZ9" i="4"/>
  <c r="AY9" i="4"/>
  <c r="AV9" i="4"/>
  <c r="AU9" i="4"/>
  <c r="AT9" i="4"/>
  <c r="AQ9" i="4"/>
  <c r="AP9" i="4"/>
  <c r="AO9" i="4"/>
  <c r="AL9" i="4"/>
  <c r="AK9" i="4"/>
  <c r="AJ9" i="4"/>
  <c r="AG9" i="4"/>
  <c r="AF9" i="4"/>
  <c r="AE9" i="4"/>
  <c r="AD9" i="4"/>
  <c r="BC8" i="4"/>
  <c r="BB8" i="4"/>
  <c r="BA8" i="4"/>
  <c r="AZ8" i="4"/>
  <c r="AY8" i="4"/>
  <c r="AV8" i="4"/>
  <c r="AU8" i="4"/>
  <c r="AT8" i="4"/>
  <c r="AQ8" i="4"/>
  <c r="AP8" i="4"/>
  <c r="AO8" i="4"/>
  <c r="AL8" i="4"/>
  <c r="AK8" i="4"/>
  <c r="AJ8" i="4"/>
  <c r="AG8" i="4"/>
  <c r="AF8" i="4"/>
  <c r="AE8" i="4"/>
  <c r="AD8" i="4"/>
  <c r="BC7" i="4"/>
  <c r="BB7" i="4"/>
  <c r="BA7" i="4"/>
  <c r="AZ7" i="4"/>
  <c r="AY7" i="4"/>
  <c r="AV7" i="4"/>
  <c r="AU7" i="4"/>
  <c r="AT7" i="4"/>
  <c r="AQ7" i="4"/>
  <c r="AP7" i="4"/>
  <c r="AO7" i="4"/>
  <c r="AL7" i="4"/>
  <c r="AK7" i="4"/>
  <c r="AJ7" i="4"/>
  <c r="AG7" i="4"/>
  <c r="AF7" i="4"/>
  <c r="AE7" i="4"/>
  <c r="AD7" i="4"/>
  <c r="BC6" i="4"/>
  <c r="BB6" i="4"/>
  <c r="BA6" i="4"/>
  <c r="AZ6" i="4"/>
  <c r="AY6" i="4"/>
  <c r="AV6" i="4"/>
  <c r="AU6" i="4"/>
  <c r="AT6" i="4"/>
  <c r="AQ6" i="4"/>
  <c r="AP6" i="4"/>
  <c r="AO6" i="4"/>
  <c r="AL6" i="4"/>
  <c r="AK6" i="4"/>
  <c r="AJ6" i="4"/>
  <c r="AG6" i="4"/>
  <c r="AF6" i="4"/>
  <c r="AE6" i="4"/>
  <c r="AD6" i="4"/>
  <c r="BC5" i="4"/>
  <c r="BB5" i="4"/>
  <c r="BA5" i="4"/>
  <c r="AZ5" i="4"/>
  <c r="AY5" i="4"/>
  <c r="AV5" i="4"/>
  <c r="AU5" i="4"/>
  <c r="AT5" i="4"/>
  <c r="AQ5" i="4"/>
  <c r="AP5" i="4"/>
  <c r="AO5" i="4"/>
  <c r="AL5" i="4"/>
  <c r="AK5" i="4"/>
  <c r="AJ5" i="4"/>
  <c r="AG5" i="4"/>
  <c r="AF5" i="4"/>
  <c r="AE5" i="4"/>
  <c r="AD5" i="4"/>
  <c r="BC4" i="4"/>
  <c r="BB4" i="4"/>
  <c r="BA4" i="4"/>
  <c r="AZ4" i="4"/>
  <c r="AY4" i="4"/>
  <c r="AV4" i="4"/>
  <c r="AU4" i="4"/>
  <c r="AT4" i="4"/>
  <c r="AQ4" i="4"/>
  <c r="AP4" i="4"/>
  <c r="AO4" i="4"/>
  <c r="AL4" i="4"/>
  <c r="AK4" i="4"/>
  <c r="AJ4" i="4"/>
  <c r="AG4" i="4"/>
  <c r="AF4" i="4"/>
  <c r="AE4" i="4"/>
  <c r="AD4" i="4"/>
  <c r="BC3" i="4"/>
  <c r="BB3" i="4"/>
  <c r="BA3" i="4"/>
  <c r="AZ3" i="4"/>
  <c r="AY3" i="4"/>
  <c r="AV3" i="4"/>
  <c r="AU3" i="4"/>
  <c r="AT3" i="4"/>
  <c r="AQ3" i="4"/>
  <c r="AP3" i="4"/>
  <c r="AO3" i="4"/>
  <c r="AL3" i="4"/>
  <c r="AK3" i="4"/>
  <c r="AJ3" i="4"/>
  <c r="AG3" i="4"/>
  <c r="AF3" i="4"/>
  <c r="AE3" i="4"/>
  <c r="AD3" i="4"/>
  <c r="BB12" i="3"/>
  <c r="BA12" i="3"/>
  <c r="AZ12" i="3"/>
  <c r="AY12" i="3"/>
  <c r="AX12" i="3"/>
  <c r="AU12" i="3"/>
  <c r="AT12" i="3"/>
  <c r="AS12" i="3"/>
  <c r="AR12" i="3"/>
  <c r="AO12" i="3"/>
  <c r="AN12" i="3"/>
  <c r="AM12" i="3"/>
  <c r="AJ12" i="3"/>
  <c r="AI12" i="3"/>
  <c r="AH12" i="3"/>
  <c r="AE12" i="3"/>
  <c r="AD12" i="3"/>
  <c r="AC12" i="3"/>
  <c r="AB12" i="3"/>
  <c r="BB11" i="3"/>
  <c r="BA11" i="3"/>
  <c r="AZ11" i="3"/>
  <c r="AY11" i="3"/>
  <c r="AX11" i="3"/>
  <c r="AU11" i="3"/>
  <c r="AT11" i="3"/>
  <c r="AS11" i="3"/>
  <c r="AR11" i="3"/>
  <c r="AO11" i="3"/>
  <c r="AN11" i="3"/>
  <c r="AM11" i="3"/>
  <c r="AJ11" i="3"/>
  <c r="AI11" i="3"/>
  <c r="AH11" i="3"/>
  <c r="AE11" i="3"/>
  <c r="AD11" i="3"/>
  <c r="AC11" i="3"/>
  <c r="AB11" i="3"/>
  <c r="BB10" i="3"/>
  <c r="BA10" i="3"/>
  <c r="AZ10" i="3"/>
  <c r="AY10" i="3"/>
  <c r="AX10" i="3"/>
  <c r="AU10" i="3"/>
  <c r="AT10" i="3"/>
  <c r="AS10" i="3"/>
  <c r="AR10" i="3"/>
  <c r="AO10" i="3"/>
  <c r="AN10" i="3"/>
  <c r="AM10" i="3"/>
  <c r="AJ10" i="3"/>
  <c r="AI10" i="3"/>
  <c r="AH10" i="3"/>
  <c r="AE10" i="3"/>
  <c r="AD10" i="3"/>
  <c r="AC10" i="3"/>
  <c r="AB10" i="3"/>
  <c r="BB9" i="3"/>
  <c r="BA9" i="3"/>
  <c r="AZ9" i="3"/>
  <c r="AY9" i="3"/>
  <c r="AX9" i="3"/>
  <c r="AU9" i="3"/>
  <c r="AT9" i="3"/>
  <c r="AS9" i="3"/>
  <c r="AR9" i="3"/>
  <c r="AO9" i="3"/>
  <c r="AN9" i="3"/>
  <c r="AM9" i="3"/>
  <c r="AJ9" i="3"/>
  <c r="AI9" i="3"/>
  <c r="AH9" i="3"/>
  <c r="AE9" i="3"/>
  <c r="AD9" i="3"/>
  <c r="AC9" i="3"/>
  <c r="AB9" i="3"/>
  <c r="BB8" i="3"/>
  <c r="BA8" i="3"/>
  <c r="AZ8" i="3"/>
  <c r="AY8" i="3"/>
  <c r="AX8" i="3"/>
  <c r="AU8" i="3"/>
  <c r="AT8" i="3"/>
  <c r="AS8" i="3"/>
  <c r="AR8" i="3"/>
  <c r="AO8" i="3"/>
  <c r="AN8" i="3"/>
  <c r="AM8" i="3"/>
  <c r="AJ8" i="3"/>
  <c r="AI8" i="3"/>
  <c r="AH8" i="3"/>
  <c r="AE8" i="3"/>
  <c r="AD8" i="3"/>
  <c r="AC8" i="3"/>
  <c r="AB8" i="3"/>
  <c r="BB7" i="3"/>
  <c r="BA7" i="3"/>
  <c r="AZ7" i="3"/>
  <c r="AY7" i="3"/>
  <c r="AX7" i="3"/>
  <c r="AU7" i="3"/>
  <c r="AT7" i="3"/>
  <c r="AS7" i="3"/>
  <c r="AR7" i="3"/>
  <c r="AO7" i="3"/>
  <c r="AN7" i="3"/>
  <c r="AM7" i="3"/>
  <c r="AJ7" i="3"/>
  <c r="AI7" i="3"/>
  <c r="AH7" i="3"/>
  <c r="AE7" i="3"/>
  <c r="AD7" i="3"/>
  <c r="AC7" i="3"/>
  <c r="AB7" i="3"/>
  <c r="BB6" i="3"/>
  <c r="BA6" i="3"/>
  <c r="AZ6" i="3"/>
  <c r="AY6" i="3"/>
  <c r="AX6" i="3"/>
  <c r="AU6" i="3"/>
  <c r="AT6" i="3"/>
  <c r="AS6" i="3"/>
  <c r="AR6" i="3"/>
  <c r="AO6" i="3"/>
  <c r="AN6" i="3"/>
  <c r="AM6" i="3"/>
  <c r="AJ6" i="3"/>
  <c r="AI6" i="3"/>
  <c r="AH6" i="3"/>
  <c r="AE6" i="3"/>
  <c r="AD6" i="3"/>
  <c r="AC6" i="3"/>
  <c r="AB6" i="3"/>
  <c r="BB5" i="3"/>
  <c r="BA5" i="3"/>
  <c r="AZ5" i="3"/>
  <c r="AY5" i="3"/>
  <c r="AX5" i="3"/>
  <c r="AU5" i="3"/>
  <c r="AT5" i="3"/>
  <c r="AS5" i="3"/>
  <c r="AR5" i="3"/>
  <c r="AO5" i="3"/>
  <c r="AN5" i="3"/>
  <c r="AM5" i="3"/>
  <c r="AJ5" i="3"/>
  <c r="AI5" i="3"/>
  <c r="AH5" i="3"/>
  <c r="AE5" i="3"/>
  <c r="AD5" i="3"/>
  <c r="AC5" i="3"/>
  <c r="AB5" i="3"/>
  <c r="BB4" i="3"/>
  <c r="BA4" i="3"/>
  <c r="AZ4" i="3"/>
  <c r="AY4" i="3"/>
  <c r="AX4" i="3"/>
  <c r="AU4" i="3"/>
  <c r="AT4" i="3"/>
  <c r="AS4" i="3"/>
  <c r="AR4" i="3"/>
  <c r="AO4" i="3"/>
  <c r="AN4" i="3"/>
  <c r="AM4" i="3"/>
  <c r="AJ4" i="3"/>
  <c r="AI4" i="3"/>
  <c r="AH4" i="3"/>
  <c r="AE4" i="3"/>
  <c r="AD4" i="3"/>
  <c r="AC4" i="3"/>
  <c r="AB4" i="3"/>
  <c r="BB3" i="3"/>
  <c r="BA3" i="3"/>
  <c r="AZ3" i="3"/>
  <c r="AY3" i="3"/>
  <c r="AX3" i="3"/>
  <c r="AU3" i="3"/>
  <c r="AT3" i="3"/>
  <c r="AS3" i="3"/>
  <c r="AR3" i="3"/>
  <c r="AO3" i="3"/>
  <c r="AN3" i="3"/>
  <c r="AM3" i="3"/>
  <c r="AJ3" i="3"/>
  <c r="AI3" i="3"/>
  <c r="AH3" i="3"/>
  <c r="AE3" i="3"/>
  <c r="AD3" i="3"/>
  <c r="AC3" i="3"/>
  <c r="AB3" i="3"/>
  <c r="AV12" i="2"/>
  <c r="AU12" i="2"/>
  <c r="AT12" i="2"/>
  <c r="AS12" i="2"/>
  <c r="AM12" i="2"/>
  <c r="AL12" i="2"/>
  <c r="AK12" i="2"/>
  <c r="AA12" i="2"/>
  <c r="Z12" i="2"/>
  <c r="BD12" i="2" s="1"/>
  <c r="Y12" i="2"/>
  <c r="AD12" i="2"/>
  <c r="AV11" i="2"/>
  <c r="AU11" i="2"/>
  <c r="AT11" i="2"/>
  <c r="AS11" i="2"/>
  <c r="AM11" i="2"/>
  <c r="AL11" i="2"/>
  <c r="AK11" i="2"/>
  <c r="AA11" i="2"/>
  <c r="Z11" i="2"/>
  <c r="Y11" i="2"/>
  <c r="AC11" i="2"/>
  <c r="AV10" i="2"/>
  <c r="AU10" i="2"/>
  <c r="AT10" i="2"/>
  <c r="AS10" i="2"/>
  <c r="AM10" i="2"/>
  <c r="AL10" i="2"/>
  <c r="AK10" i="2"/>
  <c r="AA10" i="2"/>
  <c r="Z10" i="2"/>
  <c r="Y10" i="2"/>
  <c r="AC10" i="2"/>
  <c r="AV9" i="2"/>
  <c r="AU9" i="2"/>
  <c r="AT9" i="2"/>
  <c r="AS9" i="2"/>
  <c r="AM9" i="2"/>
  <c r="AL9" i="2"/>
  <c r="AK9" i="2"/>
  <c r="AA9" i="2"/>
  <c r="Z9" i="2"/>
  <c r="Y9" i="2"/>
  <c r="AE9" i="2"/>
  <c r="AV8" i="2"/>
  <c r="AU8" i="2"/>
  <c r="AT8" i="2"/>
  <c r="AS8" i="2"/>
  <c r="AM8" i="2"/>
  <c r="AL8" i="2"/>
  <c r="AK8" i="2"/>
  <c r="AA8" i="2"/>
  <c r="Z8" i="2"/>
  <c r="Y8" i="2"/>
  <c r="AC8" i="2"/>
  <c r="AV7" i="2"/>
  <c r="AU7" i="2"/>
  <c r="AT7" i="2"/>
  <c r="AS7" i="2"/>
  <c r="AM7" i="2"/>
  <c r="AL7" i="2"/>
  <c r="AK7" i="2"/>
  <c r="AA7" i="2"/>
  <c r="Z7" i="2"/>
  <c r="Y7" i="2"/>
  <c r="AE7" i="2"/>
  <c r="AV6" i="2"/>
  <c r="AU6" i="2"/>
  <c r="AT6" i="2"/>
  <c r="AS6" i="2"/>
  <c r="AM6" i="2"/>
  <c r="AL6" i="2"/>
  <c r="AK6" i="2"/>
  <c r="AA6" i="2"/>
  <c r="Z6" i="2"/>
  <c r="Y6" i="2"/>
  <c r="AC6" i="2"/>
  <c r="AV5" i="2"/>
  <c r="AU5" i="2"/>
  <c r="AT5" i="2"/>
  <c r="AS5" i="2"/>
  <c r="AM5" i="2"/>
  <c r="AL5" i="2"/>
  <c r="AK5" i="2"/>
  <c r="AA5" i="2"/>
  <c r="Z5" i="2"/>
  <c r="Y5" i="2"/>
  <c r="AE5" i="2"/>
  <c r="AV4" i="2"/>
  <c r="AU4" i="2"/>
  <c r="AT4" i="2"/>
  <c r="AS4" i="2"/>
  <c r="AM4" i="2"/>
  <c r="AL4" i="2"/>
  <c r="AK4" i="2"/>
  <c r="AA4" i="2"/>
  <c r="Z4" i="2"/>
  <c r="Y4" i="2"/>
  <c r="AC4" i="2"/>
  <c r="BU3" i="2"/>
  <c r="BT3" i="2"/>
  <c r="BS3" i="2"/>
  <c r="AV3" i="2"/>
  <c r="AU3" i="2"/>
  <c r="AT3" i="2"/>
  <c r="AS3" i="2"/>
  <c r="AM3" i="2"/>
  <c r="AL3" i="2"/>
  <c r="AK3" i="2"/>
  <c r="AA3" i="2"/>
  <c r="Z3" i="2"/>
  <c r="Y3" i="2"/>
  <c r="AE3" i="2"/>
  <c r="AR10" i="4" l="1"/>
  <c r="AX5" i="2"/>
  <c r="AP7" i="2"/>
  <c r="AG8" i="2"/>
  <c r="AO8" i="2"/>
  <c r="AO10" i="2"/>
  <c r="AQ10" i="2"/>
  <c r="AO3" i="2"/>
  <c r="AZ8" i="2"/>
  <c r="BH10" i="2"/>
  <c r="BD3" i="2"/>
  <c r="AW3" i="2"/>
  <c r="AX4" i="2"/>
  <c r="AP6" i="2"/>
  <c r="BH11" i="2"/>
  <c r="AW3" i="4"/>
  <c r="AM8" i="4"/>
  <c r="AM5" i="4"/>
  <c r="BD5" i="4"/>
  <c r="AH6" i="4"/>
  <c r="AM6" i="4"/>
  <c r="BD7" i="4"/>
  <c r="AH8" i="4"/>
  <c r="BD9" i="4"/>
  <c r="AH10" i="4"/>
  <c r="AM10" i="4"/>
  <c r="AR11" i="4"/>
  <c r="BD12" i="4"/>
  <c r="AR7" i="4"/>
  <c r="AR9" i="4"/>
  <c r="AW10" i="4"/>
  <c r="AR3" i="4"/>
  <c r="BD4" i="4"/>
  <c r="AW7" i="4"/>
  <c r="AW9" i="4"/>
  <c r="AH11" i="4"/>
  <c r="BF11" i="4" s="1"/>
  <c r="AM11" i="4"/>
  <c r="AH3" i="4"/>
  <c r="AM3" i="4"/>
  <c r="AH5" i="4"/>
  <c r="AW5" i="4"/>
  <c r="AW6" i="4"/>
  <c r="AH7" i="4"/>
  <c r="BD8" i="4"/>
  <c r="AH9" i="4"/>
  <c r="BD11" i="4"/>
  <c r="BD3" i="4"/>
  <c r="AR4" i="4"/>
  <c r="AR5" i="4"/>
  <c r="AR6" i="4"/>
  <c r="AM7" i="4"/>
  <c r="AM9" i="4"/>
  <c r="AW11" i="4"/>
  <c r="AK6" i="3"/>
  <c r="AK10" i="3"/>
  <c r="AP4" i="3"/>
  <c r="AP5" i="3"/>
  <c r="AP8" i="3"/>
  <c r="AP9" i="3"/>
  <c r="AP12" i="3"/>
  <c r="AK4" i="3"/>
  <c r="AK8" i="3"/>
  <c r="AK12" i="3"/>
  <c r="AP3" i="3"/>
  <c r="AP6" i="3"/>
  <c r="AP7" i="3"/>
  <c r="AP10" i="3"/>
  <c r="AP11" i="3"/>
  <c r="AK3" i="3"/>
  <c r="AK5" i="3"/>
  <c r="AK7" i="3"/>
  <c r="AK9" i="3"/>
  <c r="AK11" i="3"/>
  <c r="BC3" i="3"/>
  <c r="AF4" i="3"/>
  <c r="BC4" i="3"/>
  <c r="BC5" i="3"/>
  <c r="AF6" i="3"/>
  <c r="BC6" i="3"/>
  <c r="BC7" i="3"/>
  <c r="AF8" i="3"/>
  <c r="BC8" i="3"/>
  <c r="BC9" i="3"/>
  <c r="AF10" i="3"/>
  <c r="BC10" i="3"/>
  <c r="BC11" i="3"/>
  <c r="AF12" i="3"/>
  <c r="BC12" i="3"/>
  <c r="AF3" i="3"/>
  <c r="AF5" i="3"/>
  <c r="AF7" i="3"/>
  <c r="AF9" i="3"/>
  <c r="AF11" i="3"/>
  <c r="AY6" i="2"/>
  <c r="BD7" i="2"/>
  <c r="AG4" i="2"/>
  <c r="AO4" i="2"/>
  <c r="AW5" i="2"/>
  <c r="BA7" i="2"/>
  <c r="BB10" i="2"/>
  <c r="AQ7" i="2"/>
  <c r="AO5" i="2"/>
  <c r="AG6" i="2"/>
  <c r="AO6" i="2"/>
  <c r="AO7" i="2"/>
  <c r="AQ9" i="2"/>
  <c r="AG11" i="2"/>
  <c r="BB11" i="2"/>
  <c r="AZ12" i="2"/>
  <c r="AP12" i="2"/>
  <c r="BF7" i="2"/>
  <c r="BA10" i="2"/>
  <c r="BA5" i="2"/>
  <c r="AI9" i="2"/>
  <c r="BA9" i="2"/>
  <c r="AZ4" i="2"/>
  <c r="BE5" i="2"/>
  <c r="BD5" i="2"/>
  <c r="BD6" i="2"/>
  <c r="AP8" i="2"/>
  <c r="AO9" i="2"/>
  <c r="AP10" i="2"/>
  <c r="BD11" i="2"/>
  <c r="BG11" i="2"/>
  <c r="AI7" i="2"/>
  <c r="AQ8" i="2"/>
  <c r="AE11" i="2"/>
  <c r="AI11" i="2" s="1"/>
  <c r="AY4" i="2"/>
  <c r="AZ7" i="2"/>
  <c r="BF8" i="2"/>
  <c r="AZ11" i="2"/>
  <c r="AI3" i="2"/>
  <c r="AZ3" i="2"/>
  <c r="AI5" i="2"/>
  <c r="AZ6" i="2"/>
  <c r="AD8" i="2"/>
  <c r="AH8" i="2" s="1"/>
  <c r="BB8" i="2"/>
  <c r="AP9" i="2"/>
  <c r="AX9" i="2"/>
  <c r="BB9" i="2"/>
  <c r="AX10" i="2"/>
  <c r="BE10" i="2"/>
  <c r="AO11" i="2"/>
  <c r="BH12" i="2"/>
  <c r="BH4" i="2"/>
  <c r="BH5" i="2"/>
  <c r="AW7" i="2"/>
  <c r="BE8" i="2"/>
  <c r="BE4" i="2"/>
  <c r="AD6" i="2"/>
  <c r="AH6" i="2" s="1"/>
  <c r="BF6" i="2"/>
  <c r="AX7" i="2"/>
  <c r="AP3" i="2"/>
  <c r="BF3" i="2"/>
  <c r="BB3" i="2"/>
  <c r="BD4" i="2"/>
  <c r="BB4" i="2"/>
  <c r="AP5" i="2"/>
  <c r="BB5" i="2"/>
  <c r="AZ5" i="2"/>
  <c r="AE6" i="2"/>
  <c r="AI6" i="2" s="1"/>
  <c r="BC6" i="2"/>
  <c r="BG7" i="2"/>
  <c r="BB7" i="2"/>
  <c r="AX8" i="2"/>
  <c r="AE8" i="2"/>
  <c r="AI8" i="2" s="1"/>
  <c r="AY8" i="2"/>
  <c r="BF9" i="2"/>
  <c r="AY10" i="2"/>
  <c r="BF10" i="2"/>
  <c r="BE11" i="2"/>
  <c r="AX11" i="2"/>
  <c r="AE12" i="2"/>
  <c r="AI12" i="2" s="1"/>
  <c r="AW12" i="2"/>
  <c r="BH3" i="2"/>
  <c r="AW9" i="2"/>
  <c r="AW10" i="2"/>
  <c r="BG12" i="2"/>
  <c r="AY12" i="2"/>
  <c r="AQ3" i="2"/>
  <c r="BG4" i="2"/>
  <c r="AQ5" i="2"/>
  <c r="BH6" i="2"/>
  <c r="BE7" i="2"/>
  <c r="BD8" i="2"/>
  <c r="AD9" i="2"/>
  <c r="AH9" i="2" s="1"/>
  <c r="AZ9" i="2"/>
  <c r="AG10" i="2"/>
  <c r="AD11" i="2"/>
  <c r="AH11" i="2" s="1"/>
  <c r="AY11" i="2"/>
  <c r="AO12" i="2"/>
  <c r="BF12" i="2"/>
  <c r="BC12" i="2"/>
  <c r="AQ12" i="2"/>
  <c r="AD4" i="2"/>
  <c r="AH4" i="2" s="1"/>
  <c r="AE4" i="2"/>
  <c r="AI4" i="2" s="1"/>
  <c r="AH4" i="4"/>
  <c r="AM4" i="4"/>
  <c r="BD10" i="4"/>
  <c r="BF10" i="4" s="1"/>
  <c r="AW12" i="4"/>
  <c r="BD6" i="4"/>
  <c r="AW8" i="4"/>
  <c r="AR12" i="4"/>
  <c r="AW4" i="4"/>
  <c r="AR8" i="4"/>
  <c r="AH12" i="4"/>
  <c r="AM12" i="4"/>
  <c r="AV3" i="3"/>
  <c r="BE3" i="3" s="1"/>
  <c r="AV5" i="3"/>
  <c r="AV7" i="3"/>
  <c r="AV9" i="3"/>
  <c r="AV11" i="3"/>
  <c r="BE11" i="3" s="1"/>
  <c r="AV4" i="3"/>
  <c r="BE4" i="3" s="1"/>
  <c r="AV6" i="3"/>
  <c r="AV8" i="3"/>
  <c r="AV10" i="3"/>
  <c r="AV12" i="3"/>
  <c r="BE12" i="3" s="1"/>
  <c r="AX3" i="2"/>
  <c r="BG5" i="2"/>
  <c r="AD7" i="2"/>
  <c r="AH7" i="2" s="1"/>
  <c r="BG8" i="2"/>
  <c r="BH9" i="2"/>
  <c r="AD10" i="2"/>
  <c r="AH10" i="2" s="1"/>
  <c r="AC3" i="2"/>
  <c r="AG3" i="2" s="1"/>
  <c r="BG3" i="2"/>
  <c r="BE3" i="2"/>
  <c r="AP4" i="2"/>
  <c r="BF4" i="2"/>
  <c r="AD5" i="2"/>
  <c r="AH5" i="2" s="1"/>
  <c r="BF5" i="2"/>
  <c r="AQ6" i="2"/>
  <c r="BB6" i="2"/>
  <c r="BG6" i="2"/>
  <c r="BH7" i="2"/>
  <c r="BC8" i="2"/>
  <c r="BH8" i="2"/>
  <c r="BD9" i="2"/>
  <c r="AE10" i="2"/>
  <c r="AI10" i="2" s="1"/>
  <c r="BG10" i="2"/>
  <c r="AP11" i="2"/>
  <c r="BF11" i="2"/>
  <c r="BK11" i="2" s="1"/>
  <c r="AH12" i="2"/>
  <c r="BE12" i="2"/>
  <c r="AD3" i="2"/>
  <c r="AH3" i="2" s="1"/>
  <c r="BA3" i="2"/>
  <c r="AQ4" i="2"/>
  <c r="BE6" i="2"/>
  <c r="AX6" i="2"/>
  <c r="AC9" i="2"/>
  <c r="AG9" i="2" s="1"/>
  <c r="BG9" i="2"/>
  <c r="BE9" i="2"/>
  <c r="BC10" i="2"/>
  <c r="AQ11" i="2"/>
  <c r="AC12" i="2"/>
  <c r="AG12" i="2" s="1"/>
  <c r="BA12" i="2"/>
  <c r="BC4" i="2"/>
  <c r="AC7" i="2"/>
  <c r="AG7" i="2" s="1"/>
  <c r="BC11" i="2"/>
  <c r="AC5" i="2"/>
  <c r="AG5" i="2" s="1"/>
  <c r="AY3" i="2"/>
  <c r="BC3" i="2"/>
  <c r="AW4" i="2"/>
  <c r="BA4" i="2"/>
  <c r="AY5" i="2"/>
  <c r="BC5" i="2"/>
  <c r="BJ5" i="2" s="1"/>
  <c r="AW6" i="2"/>
  <c r="BA6" i="2"/>
  <c r="AY7" i="2"/>
  <c r="BC7" i="2"/>
  <c r="AW8" i="2"/>
  <c r="BA8" i="2"/>
  <c r="AY9" i="2"/>
  <c r="BC9" i="2"/>
  <c r="AZ10" i="2"/>
  <c r="BD10" i="2"/>
  <c r="AW11" i="2"/>
  <c r="BI11" i="2" s="1"/>
  <c r="BA11" i="2"/>
  <c r="AX12" i="2"/>
  <c r="BB12" i="2"/>
  <c r="BF8" i="4" l="1"/>
  <c r="BH8" i="4" s="1"/>
  <c r="BF6" i="4"/>
  <c r="BI6" i="4" s="1"/>
  <c r="BI12" i="2"/>
  <c r="BI9" i="2"/>
  <c r="BI8" i="2"/>
  <c r="BI7" i="2"/>
  <c r="BI6" i="2"/>
  <c r="BI5" i="2"/>
  <c r="BI4" i="2"/>
  <c r="BI3" i="2"/>
  <c r="BK9" i="2"/>
  <c r="BK6" i="2"/>
  <c r="BE10" i="3"/>
  <c r="BI10" i="3" s="1"/>
  <c r="BF9" i="4"/>
  <c r="BF5" i="4"/>
  <c r="BF7" i="4"/>
  <c r="BF3" i="4"/>
  <c r="BE9" i="3"/>
  <c r="BH9" i="3" s="1"/>
  <c r="BE8" i="3"/>
  <c r="BH8" i="3" s="1"/>
  <c r="BE6" i="3"/>
  <c r="BI6" i="3" s="1"/>
  <c r="BE7" i="3"/>
  <c r="BG7" i="3" s="1"/>
  <c r="BE5" i="3"/>
  <c r="BH5" i="3" s="1"/>
  <c r="BK12" i="2"/>
  <c r="BK4" i="2"/>
  <c r="BJ7" i="2"/>
  <c r="BT6" i="2"/>
  <c r="BT7" i="2" s="1"/>
  <c r="BK7" i="2"/>
  <c r="BS6" i="2"/>
  <c r="BS7" i="2" s="1"/>
  <c r="BJ9" i="2"/>
  <c r="BJ3" i="2"/>
  <c r="BK5" i="2"/>
  <c r="BU4" i="2"/>
  <c r="BU5" i="2" s="1"/>
  <c r="BJ6" i="2"/>
  <c r="BJ4" i="2"/>
  <c r="BJ10" i="2"/>
  <c r="BK10" i="2"/>
  <c r="BU6" i="2"/>
  <c r="BU7" i="2" s="1"/>
  <c r="BI10" i="2"/>
  <c r="BK8" i="2"/>
  <c r="BI8" i="4"/>
  <c r="BJ8" i="4"/>
  <c r="BJ10" i="4"/>
  <c r="BH10" i="4"/>
  <c r="BI10" i="4"/>
  <c r="BJ6" i="4"/>
  <c r="BF12" i="4"/>
  <c r="BF4" i="4"/>
  <c r="BJ11" i="4"/>
  <c r="BI11" i="4"/>
  <c r="BH11" i="4"/>
  <c r="BG12" i="3"/>
  <c r="BI12" i="3"/>
  <c r="BH12" i="3"/>
  <c r="BG4" i="3"/>
  <c r="BI4" i="3"/>
  <c r="BH4" i="3"/>
  <c r="BG9" i="3"/>
  <c r="BI9" i="3"/>
  <c r="BI7" i="3"/>
  <c r="BG8" i="3"/>
  <c r="BG11" i="3"/>
  <c r="BH11" i="3"/>
  <c r="BI11" i="3"/>
  <c r="BG3" i="3"/>
  <c r="BH3" i="3"/>
  <c r="BI3" i="3"/>
  <c r="BG10" i="3"/>
  <c r="BH10" i="3"/>
  <c r="BI5" i="3"/>
  <c r="BT4" i="2"/>
  <c r="BT5" i="2" s="1"/>
  <c r="BK3" i="2"/>
  <c r="BJ8" i="2"/>
  <c r="BS4" i="2"/>
  <c r="BS5" i="2" s="1"/>
  <c r="BJ11" i="2"/>
  <c r="BJ12" i="2"/>
  <c r="BH6" i="4" l="1"/>
  <c r="BG6" i="3"/>
  <c r="BH7" i="3"/>
  <c r="BI8" i="3"/>
  <c r="BI9" i="4"/>
  <c r="BJ9" i="4"/>
  <c r="BH9" i="4"/>
  <c r="BJ7" i="4"/>
  <c r="BI7" i="4"/>
  <c r="BH7" i="4"/>
  <c r="BJ5" i="4"/>
  <c r="BI5" i="4"/>
  <c r="BH5" i="4"/>
  <c r="BJ3" i="4"/>
  <c r="BH3" i="4"/>
  <c r="BI3" i="4"/>
  <c r="BH6" i="3"/>
  <c r="BG5" i="3"/>
  <c r="BT8" i="2"/>
  <c r="BS8" i="2"/>
  <c r="BH4" i="4"/>
  <c r="BJ4" i="4"/>
  <c r="BI4" i="4"/>
  <c r="BH12" i="4"/>
  <c r="BI12" i="4"/>
  <c r="BJ12" i="4"/>
  <c r="BU8" i="2"/>
</calcChain>
</file>

<file path=xl/sharedStrings.xml><?xml version="1.0" encoding="utf-8"?>
<sst xmlns="http://schemas.openxmlformats.org/spreadsheetml/2006/main" count="322" uniqueCount="227">
  <si>
    <t>الف- 1 اطلاعات ثبتي و تماس</t>
  </si>
  <si>
    <t>نام شرکت</t>
  </si>
  <si>
    <t>شماره ثبت</t>
  </si>
  <si>
    <t>تاریخ ثبت</t>
  </si>
  <si>
    <t>مدیرعامل</t>
  </si>
  <si>
    <t>سرمایه ثبتی (ریال)</t>
  </si>
  <si>
    <t>صاحبان امضا اسناد تعهدآور</t>
  </si>
  <si>
    <t>تلفن همراه مدير عامل</t>
  </si>
  <si>
    <t>پست الكترونيكي مدير عامل</t>
  </si>
  <si>
    <t>نام نماينده (جهت پيگيري هاي بعدي)</t>
  </si>
  <si>
    <t>تلفن همراه نماينده</t>
  </si>
  <si>
    <t>آدرس ثبتی شرکت</t>
  </si>
  <si>
    <t>حوزه فعالیت شرکت</t>
  </si>
  <si>
    <t>ردیف</t>
  </si>
  <si>
    <t>نام و نام خانوادگی</t>
  </si>
  <si>
    <t>سال تولد</t>
  </si>
  <si>
    <t>(مثال : 1364)</t>
  </si>
  <si>
    <t>سمت در شرکت</t>
  </si>
  <si>
    <t>(مدير عامل، رئيس هيئت مديره، عضو هيئت مديره)</t>
  </si>
  <si>
    <t>ميزان همكاري</t>
  </si>
  <si>
    <t>(تمام وقت/ پاره وقت/ غير موظف/غير فعال)</t>
  </si>
  <si>
    <t>درصد سهام/سهم الشرکه</t>
  </si>
  <si>
    <t>آخرين مدرك تحصيلي</t>
  </si>
  <si>
    <t>وضعیت نظام وظیفه</t>
  </si>
  <si>
    <t>سال</t>
  </si>
  <si>
    <t>نفرماه پرسنل</t>
  </si>
  <si>
    <t>هزينه پرسنلي</t>
  </si>
  <si>
    <t>(ميليون ريال)</t>
  </si>
  <si>
    <t>نام شركت خصوصي / سازمان دولتي</t>
  </si>
  <si>
    <t>تاییدیه حسن انجام کار وجود دارد؟</t>
  </si>
  <si>
    <t>کدملی</t>
  </si>
  <si>
    <t>سال تولد
(مثال 1358)</t>
  </si>
  <si>
    <t xml:space="preserve">آخرین مدرک تحصيلی </t>
  </si>
  <si>
    <t>نام آخرین رشته تحصيلي</t>
  </si>
  <si>
    <t>معادل نفر تمام وقت فرد</t>
  </si>
  <si>
    <t>تحقیق و توسعه</t>
  </si>
  <si>
    <t>معادل تحقیق و توسعه تمام وقت فرد</t>
  </si>
  <si>
    <t>تحصیلات لیسانس به بالا</t>
  </si>
  <si>
    <t>معادل تحصیلات لیسانس به بالا</t>
  </si>
  <si>
    <t>میزان تحصیلات</t>
  </si>
  <si>
    <t>معادل تحصیلات 91</t>
  </si>
  <si>
    <t>معادل تحصیلات 92</t>
  </si>
  <si>
    <t>معادل تحصیلات 93</t>
  </si>
  <si>
    <t>امتیاز تحصیلات</t>
  </si>
  <si>
    <t>تجزیه و تحلیل</t>
  </si>
  <si>
    <t>دکتری</t>
  </si>
  <si>
    <t>فوق لیسانس</t>
  </si>
  <si>
    <t>لیسانس</t>
  </si>
  <si>
    <t>فوق دیپلم و پایینتر</t>
  </si>
  <si>
    <t>مجموع</t>
  </si>
  <si>
    <t>مدیریتی</t>
  </si>
  <si>
    <t>تعداد کل پرسنل</t>
  </si>
  <si>
    <t>انجام شده یا معاف دائم</t>
  </si>
  <si>
    <t>فنی یا کارشناسی</t>
  </si>
  <si>
    <t>معادل تمام وقت</t>
  </si>
  <si>
    <t>معادل نفر تمام وقت</t>
  </si>
  <si>
    <t>مشمول نمی باشد</t>
  </si>
  <si>
    <t>اداری یا اپراتوری</t>
  </si>
  <si>
    <t>معادل تحقیق و توسعه</t>
  </si>
  <si>
    <t>مشمول می باشد</t>
  </si>
  <si>
    <t>سراسری</t>
  </si>
  <si>
    <t>درصد تحقیق و توسعه</t>
  </si>
  <si>
    <t>نامشخص</t>
  </si>
  <si>
    <t>آزاد</t>
  </si>
  <si>
    <t>معادل لیسانس به بالا</t>
  </si>
  <si>
    <t>پیام نور</t>
  </si>
  <si>
    <t>درصد دانش کار</t>
  </si>
  <si>
    <t>غیرانتفاعی</t>
  </si>
  <si>
    <t>امتیاز نیروی انسانی</t>
  </si>
  <si>
    <t>تعداد بیمه دارها</t>
  </si>
  <si>
    <t>علمی کاربردی</t>
  </si>
  <si>
    <t>پردیس خودگردان</t>
  </si>
  <si>
    <t>خارج کشور</t>
  </si>
  <si>
    <t>تمام وقت</t>
  </si>
  <si>
    <t>سایر</t>
  </si>
  <si>
    <t>دارد</t>
  </si>
  <si>
    <t>ندارد</t>
  </si>
  <si>
    <r>
      <t xml:space="preserve">آخرین وضعیت سطح آمادگی فناوری محصول/خدمت
</t>
    </r>
    <r>
      <rPr>
        <b/>
        <sz val="12"/>
        <color rgb="FFFF0000"/>
        <rFont val="B Nazanin"/>
        <charset val="178"/>
      </rPr>
      <t>(در خصوص هر یک از محصولات/خدماتی که به مرحله تولید انبوه و اخذ کلیه مجوزهای لازم نرسیده است، تکمیل کاربرگ سطح آمادگی فناوری به صورت مجزا، الزامی می‌باشد.)</t>
    </r>
  </si>
  <si>
    <t>مهمترین تاییدیه، گواهینامه و استانداردهای کسب شده</t>
  </si>
  <si>
    <t>شاخص تولید</t>
  </si>
  <si>
    <t>اطلاعات فروش/درآمد 
در صورتیکه فروش محصول از طریق قرارداد نبوده است، اطلاعات ذيل را تکمیل نمایید.</t>
  </si>
  <si>
    <t>اطلاعات هزینه ای</t>
  </si>
  <si>
    <t>سطح فناوری</t>
  </si>
  <si>
    <t>پیچیدگی فنی</t>
  </si>
  <si>
    <t>سهم دانش از ارزش افزوده</t>
  </si>
  <si>
    <t>شیوه دستیابی</t>
  </si>
  <si>
    <t>وضعیت نوآوری</t>
  </si>
  <si>
    <t>شاخص تکنولوژیک محصول</t>
  </si>
  <si>
    <t>شاخص تکنولوژیک در فروش</t>
  </si>
  <si>
    <t>عنوان</t>
  </si>
  <si>
    <t>تاریخ</t>
  </si>
  <si>
    <t>مرجع صادر کننده</t>
  </si>
  <si>
    <t>نحوه تولید (کاملاً توسط شرکت، برون سپاری داخلی، برون سپاری خارجی)</t>
  </si>
  <si>
    <t xml:space="preserve">ميزان فروش/درآمد محقق شده در سال 1395 (ريال) </t>
  </si>
  <si>
    <t xml:space="preserve">ميزان فروش/درآمد محقق شده در سال 1396 (ريال) </t>
  </si>
  <si>
    <t>هزینه تمام شده به ازای هر واحد محصول (ریال)</t>
  </si>
  <si>
    <t>سهم هزینه مواد اولیه از کل هزینه تولید (درصد)</t>
  </si>
  <si>
    <t>سهم هزینه نیروی انسانی از کل هزینه تولید (درصد)</t>
  </si>
  <si>
    <t>بالا</t>
  </si>
  <si>
    <t>زیاد</t>
  </si>
  <si>
    <t>تحقیق و توسعه داخلی</t>
  </si>
  <si>
    <t>جدید در سطح بین المللی</t>
  </si>
  <si>
    <t>متوسط به بالا</t>
  </si>
  <si>
    <t>متوسط به پایین</t>
  </si>
  <si>
    <t>پایین</t>
  </si>
  <si>
    <t>امتیاز</t>
  </si>
  <si>
    <t>متوسط</t>
  </si>
  <si>
    <t>کم</t>
  </si>
  <si>
    <t>مهندسی معکوس</t>
  </si>
  <si>
    <t>انتقال فناوری</t>
  </si>
  <si>
    <t>واردات</t>
  </si>
  <si>
    <t>جدید در سطح بین‌المللی</t>
  </si>
  <si>
    <t>جدید در سطح ملی</t>
  </si>
  <si>
    <t>جدید در سطح شرکت</t>
  </si>
  <si>
    <t>نوآوری و تغييرات عمده در محصولات فعلی</t>
  </si>
  <si>
    <t>فاقد نوآوری</t>
  </si>
  <si>
    <t>نوآوری و تغییرات عمده در محصولات فعلی</t>
  </si>
  <si>
    <t>بلی</t>
  </si>
  <si>
    <t>خیر</t>
  </si>
  <si>
    <t>کاملا توسط شرکت</t>
  </si>
  <si>
    <t>برون سپاری داخلی</t>
  </si>
  <si>
    <t>برون سپاری خارجی</t>
  </si>
  <si>
    <t>شاخص تکنولوژیک قرارداد</t>
  </si>
  <si>
    <t>شاخص تکنولوژيک در درآمد</t>
  </si>
  <si>
    <t>عنوان قرارداد</t>
  </si>
  <si>
    <t>کارفرما</t>
  </si>
  <si>
    <t>تاریخ شروع</t>
  </si>
  <si>
    <t>تاریخ خاتمه</t>
  </si>
  <si>
    <t>مبلغ كل قرارداد (ريال)
(در صورتيكه مبلغ كل قرارداد طي متمم، تغيير پيدا كرده، مبلغ كل تغيير يافته را اعلام نماييد)</t>
  </si>
  <si>
    <t>مبلغ كار گواهي شده (ريال)
(درآمد محقق شده از قرارداد) در سال 1396</t>
  </si>
  <si>
    <t>وضعیت  مالیاتی 
(برای قراردادهای خاتمه یافته)</t>
  </si>
  <si>
    <t>وضعیت  بیمه
(برای قراردادهای خاتمه یافته)</t>
  </si>
  <si>
    <t>تقلید</t>
  </si>
  <si>
    <t>همکاری</t>
  </si>
  <si>
    <t>نوآوری در خدمات فعلی</t>
  </si>
  <si>
    <t>معاف</t>
  </si>
  <si>
    <t>غير معاف</t>
  </si>
  <si>
    <t xml:space="preserve">تقلید </t>
  </si>
  <si>
    <t xml:space="preserve">عنوان </t>
  </si>
  <si>
    <t>فروش خالص</t>
  </si>
  <si>
    <t>خالص ساير درآمدها و هزينه هاي عملياتي</t>
  </si>
  <si>
    <t>خالص ساير درآمدها و هزينه هاي غير عملياتي</t>
  </si>
  <si>
    <t>بهاي تمام شده پيمانكاري و ارائه خدمات</t>
  </si>
  <si>
    <t>جمع هزینه های فروش، اداری و عمومی</t>
  </si>
  <si>
    <t>هزينه هاي مالي</t>
  </si>
  <si>
    <t>سود یا (زیان) ناخالص</t>
  </si>
  <si>
    <t>حقوق، دستمزد و مزایا</t>
  </si>
  <si>
    <t>سود یا (زیان) عملیاتی</t>
  </si>
  <si>
    <t>سود (زیان) ویژه</t>
  </si>
  <si>
    <t>موجودی مواد و کالا</t>
  </si>
  <si>
    <t>موجودی نقد و بانک</t>
  </si>
  <si>
    <t>جمع دارایی ها</t>
  </si>
  <si>
    <t>جمع بدهی ها</t>
  </si>
  <si>
    <t>جمع حقوق صاحبان سهام</t>
  </si>
  <si>
    <t>کلیه مبالغ بر حسب ریال وارد گردد.</t>
  </si>
  <si>
    <t xml:space="preserve">مبلغ كار گواهي شده (ريال)
 (درآمد محقق شده از قرارداد) در سال 1395 </t>
  </si>
  <si>
    <t>مبلغ كار گواهي شده (ريال)
(درآمد محقق شده از قرارداد) در سال 1397</t>
  </si>
  <si>
    <t>خدمات ارائه داده شده در قرارداد</t>
  </si>
  <si>
    <t>خدمت 1</t>
  </si>
  <si>
    <t>خدمت 2</t>
  </si>
  <si>
    <t>خدمت 3</t>
  </si>
  <si>
    <t>خدمت 4</t>
  </si>
  <si>
    <t>خدمت 5</t>
  </si>
  <si>
    <t>ویژگی 1</t>
  </si>
  <si>
    <t>ویژگی 2</t>
  </si>
  <si>
    <t>ویژگی 3</t>
  </si>
  <si>
    <t xml:space="preserve">ميزان فروش/درآمد محقق شده در سال 1397 (ريال) </t>
  </si>
  <si>
    <t>تلفن ثابت دفتر اصلی</t>
  </si>
  <si>
    <t>نشانی تارنمای شرکت</t>
  </si>
  <si>
    <t>شماره نمابر</t>
  </si>
  <si>
    <t>نشانی رایانامه شرکت</t>
  </si>
  <si>
    <t>مزيت قيمتي</t>
  </si>
  <si>
    <t xml:space="preserve"> مدل درآمدي از شرکت های پارك</t>
  </si>
  <si>
    <t>مدت زمان همکاری با شرکت (ماه)</t>
  </si>
  <si>
    <t>تذکر مهم؛ خواهشمند است پيش از تکميل کاربرگ به موارد زير توجه نماييد:</t>
  </si>
  <si>
    <t>مسئولیت</t>
  </si>
  <si>
    <t>تخصص</t>
  </si>
  <si>
    <t>پیوست ها:</t>
  </si>
  <si>
    <t>1. تصویر کارت ملی کلیه اعضای حقيقي هيات مديره، سهامداران و يا اعضای هيات موسس</t>
  </si>
  <si>
    <t>الف -  مشخصات شركت</t>
  </si>
  <si>
    <t xml:space="preserve">  </t>
  </si>
  <si>
    <t>الف– 2 اطلاعات اعضاءو سوابق</t>
  </si>
  <si>
    <r>
      <t>(</t>
    </r>
    <r>
      <rPr>
        <sz val="12"/>
        <color theme="1"/>
        <rFont val="B Nazanin"/>
        <charset val="178"/>
      </rPr>
      <t>مشمول، غير مشمول، انجام شده، معاف دائم)</t>
    </r>
  </si>
  <si>
    <t>الف– 2 . 2 سوابق فعاليت شركت (سه سال اخیر)</t>
  </si>
  <si>
    <r>
      <t xml:space="preserve">داراي اظهارنامه مالياتي ؟ </t>
    </r>
    <r>
      <rPr>
        <sz val="12"/>
        <color theme="1"/>
        <rFont val="B Nazanin"/>
        <charset val="178"/>
      </rPr>
      <t>(بله / خير)</t>
    </r>
  </si>
  <si>
    <r>
      <t>تعداد ماه ليست بيمه در سال</t>
    </r>
    <r>
      <rPr>
        <sz val="12"/>
        <color theme="1"/>
        <rFont val="B Nazanin"/>
        <charset val="178"/>
      </rPr>
      <t>(0-12)</t>
    </r>
  </si>
  <si>
    <r>
      <t xml:space="preserve">مجموع هزينه </t>
    </r>
    <r>
      <rPr>
        <sz val="12"/>
        <color theme="1"/>
        <rFont val="B Nazanin"/>
        <charset val="178"/>
      </rPr>
      <t>(ميليون ريال)</t>
    </r>
  </si>
  <si>
    <t>الف – 3 ارتباط حقوقي با سازمان هاي دولتي و شركت هاي خصوصي</t>
  </si>
  <si>
    <r>
      <t xml:space="preserve">سابقه سهامداري در ساير شركت ها  </t>
    </r>
    <r>
      <rPr>
        <sz val="12"/>
        <color theme="1"/>
        <rFont val="B Nazanin"/>
        <charset val="178"/>
      </rPr>
      <t>(نام شركت و ميزان سهام)</t>
    </r>
  </si>
  <si>
    <t>مدت زمان تقریبی انجام خدمت</t>
  </si>
  <si>
    <t>هزینه تقریبی انجام خدمت</t>
  </si>
  <si>
    <t>مزيت رقابتي (چرا متقاضی باید از خدمت شما استفاده نماید)</t>
  </si>
  <si>
    <t>نام خدمت
(تمامی  خدماتی که قابل ارائه یا فروش هستند، ذکر شوند)</t>
  </si>
  <si>
    <t xml:space="preserve">ویژگی های خدمت </t>
  </si>
  <si>
    <t>1. تکميل کاربرگ حاضر صرفا به منظور ارزیابی سوابق شرکت متقاضی می باشد و هيچگونه تعهدي براي پارک به منظور پذیرش متقاضی ايجاد نمي‌نماید.</t>
  </si>
  <si>
    <r>
      <t xml:space="preserve">رزومه دارد؟
</t>
    </r>
    <r>
      <rPr>
        <b/>
        <sz val="12"/>
        <color theme="1" tint="0.34998626667073579"/>
        <rFont val="B Nazanin"/>
        <charset val="178"/>
      </rPr>
      <t>(رزومه افراد کلیدی شرکت)</t>
    </r>
  </si>
  <si>
    <r>
      <t xml:space="preserve">الف – 2 . 1 اطلاعات هيات مديره/ سهامداران </t>
    </r>
    <r>
      <rPr>
        <b/>
        <sz val="12"/>
        <color rgb="FFFF0000"/>
        <rFont val="B Nazanin"/>
        <charset val="178"/>
      </rPr>
      <t>(رزومه كليه اعضا پيوست شود)</t>
    </r>
  </si>
  <si>
    <t>3.  در صورت نیاز، اضافه نمودن ردیف به جداول بلامانع است.</t>
  </si>
  <si>
    <t>2.  اطلاعات کاربرگ می بایست با دقت و صحت کامل همراه با ارائه مستندات تکمیل شود. اثبات عدم صداقت اطلاعات ارائه شده در هر مرحله‌ موجب فسخ همکاری از سوي پارک علم و فناوری خواهد شد.</t>
  </si>
  <si>
    <t>2. تصوير اساسنامه شركت، آگهي تاسيس شركت، آخرین تغييرات شركت در روزنامه رسمي</t>
  </si>
  <si>
    <t>3. تصویر مجوز فعالیت شرکت</t>
  </si>
  <si>
    <t>4. تصوير ليست بيمه پرسنل شركت به تفكيك (در صورت وجود)</t>
  </si>
  <si>
    <t>5. تصوير اظهارنامه مالياتي سال گذشته شرکت (در صورت وجود)</t>
  </si>
  <si>
    <t>6. تاییدیه حسن انجام کار از کارفرمایان (در صورت وجود)</t>
  </si>
  <si>
    <t xml:space="preserve">7. رزومه اعضای هيات مديره/ سهامداران/ اعضای هيات موسس/همکاران کلیدی </t>
  </si>
  <si>
    <t>8. تصوير قراردادهاي همكاري پرسنل شركت (براي آن دسته از پرسنل كه اسامي آن ها در ليست بيمه شركت موجود نيست، الزامي است)</t>
  </si>
  <si>
    <t>9. تصوير آخرين مدرك تحصيلي تمامي پرسنل شركت/ اعضای هيات موسس</t>
  </si>
  <si>
    <t>وضعیت بیمه (دارد/ ندارد)</t>
  </si>
  <si>
    <r>
      <t xml:space="preserve">تعداد ساعت همکاری در هفته </t>
    </r>
    <r>
      <rPr>
        <b/>
        <sz val="10"/>
        <rFont val="B Nazanin"/>
        <charset val="178"/>
      </rPr>
      <t xml:space="preserve">( در صورتيكه پرسنل فاقد بيمه بوده اين ستون پر شود) </t>
    </r>
  </si>
  <si>
    <t>تعداد ماه بيمه در یکسال گذشته</t>
  </si>
  <si>
    <t>نام خدمت/
(تمامی خدماتی که قابل ارائه هستند، ذکر شوند)</t>
  </si>
  <si>
    <t>(شرکت‎های ارائه دهنده خدمات کسب و کار)</t>
  </si>
  <si>
    <t>کاربرگ درخواست کارگزاری پارک علم و فناوری خراسان شمالی</t>
  </si>
  <si>
    <t>در صورتیکه فروش خدمت از طریق قرارداد بوده است، اطلاعات قراردادی آنرا تکمیل نمایید.</t>
  </si>
  <si>
    <t>تاییدیه کارفرما (دارد / ندارد)</t>
  </si>
  <si>
    <t>سازمان های همکار فعلی که دریافت کننده این خدمت می‌باشند.</t>
  </si>
  <si>
    <t xml:space="preserve">درآمد ناخالص </t>
  </si>
  <si>
    <t>بر اساس اظهارنامه مالیاتی (حداکثر یکسال قبل)</t>
  </si>
  <si>
    <t>جمع دارایی های جاری</t>
  </si>
  <si>
    <t xml:space="preserve">در صورت وجود اظهارنامه مالیاتی است صفحه تکمیل گردد. </t>
  </si>
  <si>
    <t>شرح سابقه ارتباط</t>
  </si>
  <si>
    <r>
      <t xml:space="preserve">مجموع درآمد </t>
    </r>
    <r>
      <rPr>
        <sz val="12"/>
        <color theme="1"/>
        <rFont val="B Nazanin"/>
        <charset val="178"/>
      </rPr>
      <t xml:space="preserve">(ميليون ريال) </t>
    </r>
  </si>
  <si>
    <t>فعالیت‎های کلیدی شرکت</t>
  </si>
  <si>
    <t>نشانی اینستاگرام شرکت</t>
  </si>
  <si>
    <t>مرجع صدور مجوز فعالیت شرکت</t>
  </si>
  <si>
    <t>تاریخ صدور مجوز</t>
  </si>
  <si>
    <t>شماره مجوز صادره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</si>
</sst>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_-* #,##0.00_-;_-* #,##0.00\-;_-* &quot;-&quot;??_-;_-@_-"/>
    <numFmt numFmtId="166" formatCode="_-[$ريال-429]\ * #,##0_-;_-[$ريال-429]\ * #,##0\-;_-[$ريال-429]\ * &quot;-&quot;_-;_-@_-"/>
    <numFmt numFmtId="167" formatCode="_-[$ريال-429]\ * #,##0_-;_-[$ريال-429]\ * #,##0\-;_-[$ريال-429]\ * &quot;-&quot;??_-;_-@_-"/>
  </numFmts>
  <fonts count="27" x14ac:knownFonts="1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0"/>
      <name val="B Nazanin"/>
      <charset val="178"/>
    </font>
    <font>
      <sz val="11"/>
      <name val="B Nazanin"/>
      <charset val="178"/>
    </font>
    <font>
      <b/>
      <sz val="11"/>
      <name val="B Nazanin"/>
      <charset val="178"/>
    </font>
    <font>
      <sz val="12"/>
      <name val="B Nazanin"/>
      <charset val="178"/>
    </font>
    <font>
      <sz val="12"/>
      <color theme="1"/>
      <name val="B Nazanin"/>
      <charset val="178"/>
    </font>
    <font>
      <sz val="11"/>
      <color theme="1"/>
      <name val="Calibri"/>
      <family val="2"/>
      <charset val="178"/>
    </font>
    <font>
      <b/>
      <sz val="12"/>
      <color rgb="FF000000"/>
      <name val="B Nazanin"/>
      <charset val="178"/>
    </font>
    <font>
      <b/>
      <sz val="12"/>
      <color rgb="FFFF0000"/>
      <name val="B Nazanin"/>
      <charset val="178"/>
    </font>
    <font>
      <b/>
      <sz val="12"/>
      <color theme="1"/>
      <name val="B Nazanin"/>
      <charset val="178"/>
    </font>
    <font>
      <sz val="10"/>
      <color theme="1"/>
      <name val="B Nazanin"/>
      <charset val="178"/>
    </font>
    <font>
      <sz val="10"/>
      <color rgb="FF000000"/>
      <name val="B Nazanin"/>
      <charset val="178"/>
    </font>
    <font>
      <sz val="12"/>
      <color rgb="FF000000"/>
      <name val="B Nazanin"/>
      <charset val="178"/>
    </font>
    <font>
      <sz val="11"/>
      <color theme="1"/>
      <name val="Calibri"/>
      <family val="2"/>
      <charset val="178"/>
      <scheme val="minor"/>
    </font>
    <font>
      <b/>
      <sz val="14"/>
      <color theme="1"/>
      <name val="B Titr"/>
      <charset val="178"/>
    </font>
    <font>
      <sz val="12"/>
      <color theme="1"/>
      <name val="Calibri"/>
      <family val="2"/>
      <scheme val="minor"/>
    </font>
    <font>
      <sz val="12"/>
      <color theme="1"/>
      <name val="B Zar"/>
      <charset val="178"/>
    </font>
    <font>
      <sz val="11"/>
      <color theme="1"/>
      <name val="B Zar"/>
      <charset val="178"/>
    </font>
    <font>
      <sz val="11"/>
      <color theme="1"/>
      <name val="B Nazanin"/>
      <charset val="178"/>
    </font>
    <font>
      <sz val="11"/>
      <color theme="1"/>
      <name val="Calibri"/>
      <family val="2"/>
      <scheme val="minor"/>
    </font>
    <font>
      <b/>
      <sz val="13"/>
      <color theme="1"/>
      <name val="B Nazanin"/>
      <charset val="178"/>
    </font>
    <font>
      <b/>
      <sz val="10"/>
      <color theme="1"/>
      <name val="Times New Roman"/>
      <family val="1"/>
    </font>
    <font>
      <b/>
      <sz val="26"/>
      <color theme="1"/>
      <name val="B Titr"/>
      <charset val="178"/>
    </font>
    <font>
      <b/>
      <sz val="12"/>
      <color theme="1" tint="0.34998626667073579"/>
      <name val="B Nazanin"/>
      <charset val="178"/>
    </font>
    <font>
      <b/>
      <sz val="14"/>
      <color theme="1"/>
      <name val="B Nazanin"/>
      <charset val="178"/>
    </font>
    <font>
      <b/>
      <sz val="11"/>
      <color theme="1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7" fillId="0" borderId="0"/>
    <xf numFmtId="0" fontId="14" fillId="0" borderId="0"/>
    <xf numFmtId="165" fontId="7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3" fillId="0" borderId="0" xfId="0" applyNumberFormat="1" applyFont="1" applyBorder="1" applyAlignment="1">
      <alignment horizontal="center" vertical="center" wrapText="1" readingOrder="2"/>
    </xf>
    <xf numFmtId="0" fontId="3" fillId="0" borderId="0" xfId="0" applyNumberFormat="1" applyFont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 readingOrder="2"/>
    </xf>
    <xf numFmtId="2" fontId="3" fillId="0" borderId="0" xfId="0" applyNumberFormat="1" applyFont="1" applyAlignment="1">
      <alignment horizontal="center" vertical="center" wrapText="1" readingOrder="2"/>
    </xf>
    <xf numFmtId="164" fontId="3" fillId="0" borderId="0" xfId="0" applyNumberFormat="1" applyFont="1" applyAlignment="1">
      <alignment horizontal="center" vertical="center" wrapText="1" readingOrder="2"/>
    </xf>
    <xf numFmtId="2" fontId="3" fillId="6" borderId="0" xfId="0" applyNumberFormat="1" applyFont="1" applyFill="1" applyAlignment="1">
      <alignment horizontal="center" vertical="center" wrapText="1" readingOrder="2"/>
    </xf>
    <xf numFmtId="9" fontId="3" fillId="6" borderId="0" xfId="0" applyNumberFormat="1" applyFont="1" applyFill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readingOrder="2"/>
    </xf>
    <xf numFmtId="164" fontId="3" fillId="6" borderId="0" xfId="0" applyNumberFormat="1" applyFont="1" applyFill="1" applyAlignment="1">
      <alignment horizontal="center" vertical="center" wrapText="1" readingOrder="2"/>
    </xf>
    <xf numFmtId="9" fontId="3" fillId="0" borderId="0" xfId="1" applyFont="1" applyFill="1" applyBorder="1" applyAlignment="1" applyProtection="1">
      <alignment horizontal="center" vertical="center"/>
      <protection hidden="1"/>
    </xf>
    <xf numFmtId="0" fontId="1" fillId="3" borderId="14" xfId="2" applyFont="1" applyFill="1" applyBorder="1" applyAlignment="1" applyProtection="1">
      <alignment horizontal="center" vertical="center" wrapText="1"/>
      <protection hidden="1"/>
    </xf>
    <xf numFmtId="0" fontId="6" fillId="0" borderId="0" xfId="2" applyFont="1" applyFill="1" applyAlignment="1" applyProtection="1">
      <alignment horizontal="center" vertical="center" wrapText="1"/>
      <protection hidden="1"/>
    </xf>
    <xf numFmtId="0" fontId="8" fillId="0" borderId="0" xfId="2" applyFont="1" applyFill="1" applyBorder="1" applyAlignment="1" applyProtection="1">
      <alignment horizontal="center" vertical="center" wrapText="1" readingOrder="2"/>
      <protection hidden="1"/>
    </xf>
    <xf numFmtId="0" fontId="1" fillId="3" borderId="13" xfId="2" applyFont="1" applyFill="1" applyBorder="1" applyAlignment="1" applyProtection="1">
      <alignment horizontal="center" vertical="center" wrapText="1"/>
      <protection hidden="1"/>
    </xf>
    <xf numFmtId="0" fontId="10" fillId="3" borderId="13" xfId="2" applyFont="1" applyFill="1" applyBorder="1" applyAlignment="1" applyProtection="1">
      <alignment horizontal="center" vertical="center" wrapText="1"/>
      <protection hidden="1"/>
    </xf>
    <xf numFmtId="0" fontId="8" fillId="3" borderId="13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Fill="1" applyAlignment="1" applyProtection="1">
      <alignment horizontal="center" vertical="center" wrapText="1"/>
      <protection hidden="1"/>
    </xf>
    <xf numFmtId="0" fontId="12" fillId="0" borderId="0" xfId="0" applyFont="1" applyFill="1" applyAlignment="1">
      <alignment horizontal="center" vertical="center" wrapText="1"/>
    </xf>
    <xf numFmtId="0" fontId="13" fillId="0" borderId="13" xfId="2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3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3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Fill="1" applyAlignment="1" applyProtection="1">
      <alignment horizontal="center" vertical="center" wrapText="1" readingOrder="2"/>
      <protection hidden="1"/>
    </xf>
    <xf numFmtId="0" fontId="11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NumberFormat="1" applyFont="1" applyFill="1" applyAlignment="1" applyProtection="1">
      <alignment horizontal="center" vertical="center" wrapText="1"/>
      <protection hidden="1"/>
    </xf>
    <xf numFmtId="9" fontId="10" fillId="0" borderId="13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49" fontId="10" fillId="3" borderId="13" xfId="3" applyNumberFormat="1" applyFont="1" applyFill="1" applyBorder="1" applyAlignment="1">
      <alignment horizontal="center" vertical="center" wrapText="1"/>
    </xf>
    <xf numFmtId="0" fontId="1" fillId="3" borderId="13" xfId="2" applyFont="1" applyFill="1" applyBorder="1" applyAlignment="1" applyProtection="1">
      <alignment horizontal="center" vertical="center" wrapText="1" readingOrder="2"/>
      <protection hidden="1"/>
    </xf>
    <xf numFmtId="0" fontId="17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 wrapText="1" readingOrder="2"/>
      <protection locked="0"/>
    </xf>
    <xf numFmtId="0" fontId="6" fillId="0" borderId="13" xfId="0" applyFont="1" applyFill="1" applyBorder="1" applyAlignment="1">
      <alignment horizontal="center" vertical="center"/>
    </xf>
    <xf numFmtId="49" fontId="18" fillId="0" borderId="0" xfId="3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6" fillId="0" borderId="0" xfId="2" applyFont="1" applyFill="1" applyAlignment="1" applyProtection="1">
      <alignment horizontal="center" vertical="center" wrapText="1"/>
      <protection hidden="1"/>
    </xf>
    <xf numFmtId="3" fontId="10" fillId="7" borderId="13" xfId="3" applyNumberFormat="1" applyFont="1" applyFill="1" applyBorder="1" applyAlignment="1">
      <alignment horizontal="center" vertical="center" wrapText="1"/>
    </xf>
    <xf numFmtId="3" fontId="17" fillId="7" borderId="13" xfId="0" applyNumberFormat="1" applyFont="1" applyFill="1" applyBorder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49" fontId="10" fillId="7" borderId="13" xfId="3" applyNumberFormat="1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5" fillId="3" borderId="17" xfId="0" applyFont="1" applyFill="1" applyBorder="1" applyAlignment="1">
      <alignment vertical="center"/>
    </xf>
    <xf numFmtId="0" fontId="22" fillId="0" borderId="0" xfId="0" applyFont="1" applyAlignment="1">
      <alignment horizontal="right" vertical="center" indent="2" readingOrder="2"/>
    </xf>
    <xf numFmtId="0" fontId="10" fillId="0" borderId="0" xfId="0" applyFont="1" applyAlignment="1">
      <alignment horizontal="right" vertical="center" wrapText="1" readingOrder="2"/>
    </xf>
    <xf numFmtId="0" fontId="21" fillId="0" borderId="0" xfId="0" applyFont="1" applyAlignment="1">
      <alignment horizontal="right" vertical="center" wrapText="1" readingOrder="2"/>
    </xf>
    <xf numFmtId="0" fontId="0" fillId="0" borderId="0" xfId="0" applyAlignment="1">
      <alignment horizontal="right" vertical="center"/>
    </xf>
    <xf numFmtId="0" fontId="6" fillId="0" borderId="0" xfId="0" applyFont="1"/>
    <xf numFmtId="0" fontId="19" fillId="0" borderId="0" xfId="0" applyFont="1"/>
    <xf numFmtId="0" fontId="6" fillId="0" borderId="5" xfId="0" applyFont="1" applyBorder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0" fontId="6" fillId="0" borderId="4" xfId="0" applyFont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2"/>
    </xf>
    <xf numFmtId="0" fontId="10" fillId="2" borderId="7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19" fillId="0" borderId="5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 readingOrder="2"/>
    </xf>
    <xf numFmtId="0" fontId="13" fillId="0" borderId="5" xfId="0" applyFont="1" applyBorder="1" applyAlignment="1">
      <alignment horizontal="center" vertical="center" wrapText="1" readingOrder="2"/>
    </xf>
    <xf numFmtId="0" fontId="19" fillId="0" borderId="4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6" fillId="0" borderId="5" xfId="0" applyFont="1" applyBorder="1" applyAlignment="1">
      <alignment vertical="center" wrapText="1"/>
    </xf>
    <xf numFmtId="49" fontId="10" fillId="3" borderId="13" xfId="3" applyNumberFormat="1" applyFont="1" applyFill="1" applyBorder="1" applyAlignment="1">
      <alignment vertical="center" wrapText="1"/>
    </xf>
    <xf numFmtId="0" fontId="13" fillId="8" borderId="13" xfId="0" applyFont="1" applyFill="1" applyBorder="1" applyAlignment="1" applyProtection="1">
      <alignment horizontal="center" vertical="center" wrapText="1"/>
      <protection locked="0"/>
    </xf>
    <xf numFmtId="0" fontId="6" fillId="8" borderId="0" xfId="2" applyFont="1" applyFill="1" applyAlignment="1" applyProtection="1">
      <alignment horizontal="center" vertical="center" wrapText="1"/>
      <protection hidden="1"/>
    </xf>
    <xf numFmtId="0" fontId="1" fillId="9" borderId="13" xfId="2" applyFont="1" applyFill="1" applyBorder="1" applyAlignment="1" applyProtection="1">
      <alignment horizontal="center" vertical="center" wrapText="1"/>
      <protection hidden="1"/>
    </xf>
    <xf numFmtId="165" fontId="6" fillId="0" borderId="13" xfId="4" applyNumberFormat="1" applyFont="1" applyFill="1" applyBorder="1" applyAlignment="1" applyProtection="1">
      <alignment horizontal="center" vertical="center" wrapText="1"/>
      <protection hidden="1"/>
    </xf>
    <xf numFmtId="166" fontId="6" fillId="0" borderId="13" xfId="4" applyNumberFormat="1" applyFont="1" applyFill="1" applyBorder="1" applyAlignment="1" applyProtection="1">
      <alignment horizontal="center" vertical="center"/>
      <protection locked="0"/>
    </xf>
    <xf numFmtId="165" fontId="6" fillId="0" borderId="13" xfId="4" applyNumberFormat="1" applyFont="1" applyFill="1" applyBorder="1" applyAlignment="1" applyProtection="1">
      <alignment horizontal="center" vertical="center"/>
      <protection hidden="1"/>
    </xf>
    <xf numFmtId="166" fontId="6" fillId="0" borderId="13" xfId="0" applyNumberFormat="1" applyFont="1" applyFill="1" applyBorder="1" applyAlignment="1">
      <alignment horizontal="center" vertical="center"/>
    </xf>
    <xf numFmtId="165" fontId="19" fillId="0" borderId="0" xfId="4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0" borderId="0" xfId="0" applyFont="1"/>
    <xf numFmtId="0" fontId="25" fillId="0" borderId="0" xfId="0" applyFont="1"/>
    <xf numFmtId="0" fontId="10" fillId="0" borderId="0" xfId="0" applyFont="1" applyAlignment="1">
      <alignment horizontal="right" vertical="center" readingOrder="2"/>
    </xf>
    <xf numFmtId="0" fontId="26" fillId="0" borderId="0" xfId="0" applyFont="1"/>
    <xf numFmtId="0" fontId="6" fillId="0" borderId="8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right" vertical="center" wrapText="1" readingOrder="2"/>
    </xf>
    <xf numFmtId="0" fontId="23" fillId="0" borderId="0" xfId="0" applyFont="1" applyAlignment="1">
      <alignment horizontal="center" vertical="center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8" xfId="0" applyFont="1" applyFill="1" applyBorder="1" applyAlignment="1">
      <alignment horizontal="center" vertical="center" wrapText="1" readingOrder="2"/>
    </xf>
    <xf numFmtId="0" fontId="10" fillId="2" borderId="12" xfId="0" applyFont="1" applyFill="1" applyBorder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43" fontId="6" fillId="0" borderId="2" xfId="5" applyFont="1" applyBorder="1" applyAlignment="1">
      <alignment horizontal="center" vertical="center" wrapText="1" readingOrder="2"/>
    </xf>
    <xf numFmtId="43" fontId="6" fillId="0" borderId="8" xfId="5" applyFont="1" applyBorder="1" applyAlignment="1">
      <alignment horizontal="center" vertical="center" wrapText="1" readingOrder="2"/>
    </xf>
    <xf numFmtId="0" fontId="10" fillId="2" borderId="21" xfId="0" applyFont="1" applyFill="1" applyBorder="1" applyAlignment="1">
      <alignment horizontal="center" vertical="center" readingOrder="2"/>
    </xf>
    <xf numFmtId="0" fontId="10" fillId="2" borderId="16" xfId="0" applyFont="1" applyFill="1" applyBorder="1" applyAlignment="1">
      <alignment horizontal="center" vertical="center" readingOrder="2"/>
    </xf>
    <xf numFmtId="0" fontId="10" fillId="2" borderId="19" xfId="0" applyFont="1" applyFill="1" applyBorder="1" applyAlignment="1">
      <alignment horizontal="center" vertical="center" wrapText="1" readingOrder="2"/>
    </xf>
    <xf numFmtId="0" fontId="10" fillId="2" borderId="20" xfId="0" applyFont="1" applyFill="1" applyBorder="1" applyAlignment="1">
      <alignment horizontal="center" vertical="center" wrapText="1" readingOrder="2"/>
    </xf>
    <xf numFmtId="0" fontId="10" fillId="2" borderId="21" xfId="0" applyFont="1" applyFill="1" applyBorder="1" applyAlignment="1">
      <alignment horizontal="center" vertical="center" wrapText="1" readingOrder="2"/>
    </xf>
    <xf numFmtId="0" fontId="10" fillId="2" borderId="16" xfId="0" applyFont="1" applyFill="1" applyBorder="1" applyAlignment="1">
      <alignment horizontal="center" vertical="center" wrapText="1" readingOrder="2"/>
    </xf>
    <xf numFmtId="0" fontId="10" fillId="2" borderId="22" xfId="0" applyFont="1" applyFill="1" applyBorder="1" applyAlignment="1">
      <alignment horizontal="center" vertical="center" readingOrder="2"/>
    </xf>
    <xf numFmtId="0" fontId="10" fillId="2" borderId="23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 wrapText="1" readingOrder="2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 readingOrder="2"/>
    </xf>
    <xf numFmtId="0" fontId="1" fillId="4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6" fillId="0" borderId="0" xfId="2" applyFont="1" applyFill="1" applyAlignment="1" applyProtection="1">
      <alignment horizontal="center" vertical="center" wrapText="1"/>
      <protection hidden="1"/>
    </xf>
    <xf numFmtId="0" fontId="8" fillId="3" borderId="16" xfId="2" applyFont="1" applyFill="1" applyBorder="1" applyAlignment="1" applyProtection="1">
      <alignment horizontal="center" vertical="center" wrapText="1"/>
      <protection hidden="1"/>
    </xf>
    <xf numFmtId="0" fontId="8" fillId="3" borderId="17" xfId="2" applyFont="1" applyFill="1" applyBorder="1" applyAlignment="1" applyProtection="1">
      <alignment horizontal="center" vertical="center" wrapText="1"/>
      <protection hidden="1"/>
    </xf>
    <xf numFmtId="0" fontId="8" fillId="3" borderId="18" xfId="2" applyFont="1" applyFill="1" applyBorder="1" applyAlignment="1" applyProtection="1">
      <alignment horizontal="center" vertical="center" wrapText="1"/>
      <protection hidden="1"/>
    </xf>
    <xf numFmtId="0" fontId="8" fillId="3" borderId="14" xfId="2" applyFont="1" applyFill="1" applyBorder="1" applyAlignment="1" applyProtection="1">
      <alignment horizontal="center" vertical="center" wrapText="1"/>
      <protection hidden="1"/>
    </xf>
    <xf numFmtId="0" fontId="8" fillId="3" borderId="15" xfId="2" applyFont="1" applyFill="1" applyBorder="1" applyAlignment="1" applyProtection="1">
      <alignment horizontal="center" vertical="center" wrapText="1"/>
      <protection hidden="1"/>
    </xf>
    <xf numFmtId="0" fontId="1" fillId="9" borderId="16" xfId="2" applyFont="1" applyFill="1" applyBorder="1" applyAlignment="1" applyProtection="1">
      <alignment horizontal="center" vertical="center" wrapText="1"/>
      <protection hidden="1"/>
    </xf>
    <xf numFmtId="0" fontId="1" fillId="9" borderId="17" xfId="2" applyFont="1" applyFill="1" applyBorder="1" applyAlignment="1" applyProtection="1">
      <alignment horizontal="center" vertical="center" wrapText="1"/>
      <protection hidden="1"/>
    </xf>
    <xf numFmtId="0" fontId="8" fillId="9" borderId="16" xfId="2" applyFont="1" applyFill="1" applyBorder="1" applyAlignment="1" applyProtection="1">
      <alignment horizontal="center" vertical="center" wrapText="1"/>
      <protection hidden="1"/>
    </xf>
    <xf numFmtId="0" fontId="8" fillId="9" borderId="17" xfId="2" applyFont="1" applyFill="1" applyBorder="1" applyAlignment="1" applyProtection="1">
      <alignment horizontal="center" vertical="center" wrapText="1"/>
      <protection hidden="1"/>
    </xf>
    <xf numFmtId="0" fontId="1" fillId="3" borderId="16" xfId="2" applyFont="1" applyFill="1" applyBorder="1" applyAlignment="1" applyProtection="1">
      <alignment horizontal="center" vertical="center" wrapText="1"/>
      <protection hidden="1"/>
    </xf>
    <xf numFmtId="0" fontId="1" fillId="3" borderId="17" xfId="2" applyFont="1" applyFill="1" applyBorder="1" applyAlignment="1" applyProtection="1">
      <alignment horizontal="center" vertical="center" wrapText="1"/>
      <protection hidden="1"/>
    </xf>
    <xf numFmtId="0" fontId="1" fillId="3" borderId="18" xfId="2" applyFont="1" applyFill="1" applyBorder="1" applyAlignment="1" applyProtection="1">
      <alignment horizontal="center" vertical="center" wrapText="1"/>
      <protection hidden="1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3" borderId="16" xfId="2" applyFont="1" applyFill="1" applyBorder="1" applyAlignment="1" applyProtection="1">
      <alignment horizontal="center" vertical="center" wrapText="1" readingOrder="2"/>
      <protection hidden="1"/>
    </xf>
    <xf numFmtId="0" fontId="8" fillId="3" borderId="17" xfId="2" applyFont="1" applyFill="1" applyBorder="1" applyAlignment="1" applyProtection="1">
      <alignment horizontal="center" vertical="center" wrapText="1" readingOrder="2"/>
      <protection hidden="1"/>
    </xf>
    <xf numFmtId="0" fontId="8" fillId="3" borderId="18" xfId="2" applyFont="1" applyFill="1" applyBorder="1" applyAlignment="1" applyProtection="1">
      <alignment horizontal="center" vertical="center" wrapText="1" readingOrder="2"/>
      <protection hidden="1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15" fontId="10" fillId="2" borderId="2" xfId="0" applyNumberFormat="1" applyFont="1" applyFill="1" applyBorder="1" applyAlignment="1">
      <alignment horizontal="center" vertical="center" wrapText="1" readingOrder="2"/>
    </xf>
    <xf numFmtId="15" fontId="10" fillId="2" borderId="8" xfId="0" applyNumberFormat="1" applyFont="1" applyFill="1" applyBorder="1" applyAlignment="1">
      <alignment horizontal="center" vertical="center" wrapText="1" readingOrder="2"/>
    </xf>
    <xf numFmtId="0" fontId="6" fillId="0" borderId="26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readingOrder="2"/>
    </xf>
    <xf numFmtId="0" fontId="10" fillId="2" borderId="8" xfId="0" applyFont="1" applyFill="1" applyBorder="1" applyAlignment="1">
      <alignment horizontal="center" vertical="center" readingOrder="2"/>
    </xf>
    <xf numFmtId="0" fontId="6" fillId="0" borderId="7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 wrapText="1" readingOrder="2"/>
    </xf>
    <xf numFmtId="0" fontId="6" fillId="0" borderId="11" xfId="0" applyFont="1" applyBorder="1" applyAlignment="1">
      <alignment horizontal="center" vertical="center" wrapText="1" readingOrder="2"/>
    </xf>
    <xf numFmtId="0" fontId="6" fillId="0" borderId="10" xfId="0" applyFont="1" applyBorder="1" applyAlignment="1">
      <alignment horizontal="center" vertical="center" wrapText="1" readingOrder="2"/>
    </xf>
  </cellXfs>
  <cellStyles count="6">
    <cellStyle name="Comma" xfId="5" builtinId="3"/>
    <cellStyle name="Comma 2" xfId="4"/>
    <cellStyle name="Normal" xfId="0" builtinId="0"/>
    <cellStyle name="Normal 2" xfId="2"/>
    <cellStyle name="Normal 3 2" xfId="3"/>
    <cellStyle name="Percent 2" xfId="1"/>
  </cellStyles>
  <dxfs count="7">
    <dxf>
      <fill>
        <gradientFill degree="90">
          <stop position="0">
            <color theme="0"/>
          </stop>
          <stop position="1">
            <color rgb="FFFF5D5D"/>
          </stop>
        </gradientFill>
      </fill>
    </dxf>
    <dxf>
      <fill>
        <gradientFill degree="90">
          <stop position="0">
            <color theme="0"/>
          </stop>
          <stop position="1">
            <color rgb="FFFF5D5D"/>
          </stop>
        </gradientFill>
      </fill>
    </dxf>
    <dxf>
      <fill>
        <gradientFill degree="90">
          <stop position="0">
            <color theme="0"/>
          </stop>
          <stop position="1">
            <color rgb="FFFF5D5D"/>
          </stop>
        </gradientFill>
      </fill>
    </dxf>
    <dxf>
      <fill>
        <gradientFill degree="90">
          <stop position="0">
            <color theme="0"/>
          </stop>
          <stop position="1">
            <color rgb="FFFF5D5D"/>
          </stop>
        </gradientFill>
      </fill>
    </dxf>
    <dxf>
      <fill>
        <gradientFill degree="90">
          <stop position="0">
            <color theme="0"/>
          </stop>
          <stop position="1">
            <color rgb="FFFF5D5D"/>
          </stop>
        </gradientFill>
      </fill>
    </dxf>
    <dxf>
      <fill>
        <gradientFill degree="90">
          <stop position="0">
            <color theme="0"/>
          </stop>
          <stop position="1">
            <color rgb="FFFF5D5D"/>
          </stop>
        </gradient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5862</xdr:colOff>
      <xdr:row>2</xdr:row>
      <xdr:rowOff>527539</xdr:rowOff>
    </xdr:from>
    <xdr:to>
      <xdr:col>0</xdr:col>
      <xdr:colOff>841086</xdr:colOff>
      <xdr:row>4</xdr:row>
      <xdr:rowOff>38055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1593160" y="890954"/>
          <a:ext cx="835224" cy="835224"/>
        </a:xfrm>
        <a:prstGeom prst="rect">
          <a:avLst/>
        </a:prstGeom>
      </xdr:spPr>
    </xdr:pic>
    <xdr:clientData/>
  </xdr:twoCellAnchor>
  <xdr:twoCellAnchor editAs="oneCell">
    <xdr:from>
      <xdr:col>4</xdr:col>
      <xdr:colOff>363417</xdr:colOff>
      <xdr:row>2</xdr:row>
      <xdr:rowOff>592016</xdr:rowOff>
    </xdr:from>
    <xdr:to>
      <xdr:col>5</xdr:col>
      <xdr:colOff>589041</xdr:colOff>
      <xdr:row>4</xdr:row>
      <xdr:rowOff>102532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4049359" y="955431"/>
          <a:ext cx="835224" cy="835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rightToLeft="1" view="pageBreakPreview" topLeftCell="A7" zoomScale="130" zoomScaleNormal="100" zoomScaleSheetLayoutView="130" workbookViewId="0">
      <selection activeCell="A15" sqref="A15:F15"/>
    </sheetView>
  </sheetViews>
  <sheetFormatPr defaultRowHeight="14.4" x14ac:dyDescent="0.3"/>
  <cols>
    <col min="1" max="1" width="78.109375" customWidth="1"/>
  </cols>
  <sheetData>
    <row r="3" spans="1:6" ht="52.2" x14ac:dyDescent="0.3">
      <c r="A3" s="90" t="s">
        <v>212</v>
      </c>
      <c r="B3" s="90"/>
      <c r="C3" s="90"/>
      <c r="D3" s="90"/>
      <c r="E3" s="90"/>
      <c r="F3" s="90"/>
    </row>
    <row r="4" spans="1:6" ht="52.2" x14ac:dyDescent="0.3">
      <c r="A4" s="90" t="s">
        <v>211</v>
      </c>
      <c r="B4" s="90"/>
      <c r="C4" s="90"/>
      <c r="D4" s="90"/>
      <c r="E4" s="90"/>
      <c r="F4" s="90"/>
    </row>
    <row r="5" spans="1:6" ht="20.399999999999999" x14ac:dyDescent="0.3">
      <c r="A5" s="53" t="s">
        <v>174</v>
      </c>
      <c r="B5" s="55"/>
      <c r="C5" s="55"/>
      <c r="D5" s="55"/>
      <c r="E5" s="55"/>
      <c r="F5" s="55"/>
    </row>
    <row r="6" spans="1:6" ht="18.75" customHeight="1" x14ac:dyDescent="0.3">
      <c r="A6" s="89" t="s">
        <v>194</v>
      </c>
      <c r="B6" s="89"/>
      <c r="C6" s="89"/>
      <c r="D6" s="89"/>
      <c r="E6" s="89"/>
      <c r="F6" s="89"/>
    </row>
    <row r="7" spans="1:6" ht="37.5" customHeight="1" x14ac:dyDescent="0.3">
      <c r="A7" s="89" t="s">
        <v>198</v>
      </c>
      <c r="B7" s="89"/>
      <c r="C7" s="89"/>
      <c r="D7" s="89"/>
      <c r="E7" s="89"/>
      <c r="F7" s="89"/>
    </row>
    <row r="8" spans="1:6" ht="18.600000000000001" x14ac:dyDescent="0.3">
      <c r="A8" s="89" t="s">
        <v>197</v>
      </c>
      <c r="B8" s="89"/>
      <c r="C8" s="89"/>
      <c r="D8" s="89"/>
      <c r="E8" s="89"/>
      <c r="F8" s="89"/>
    </row>
    <row r="9" spans="1:6" ht="18.600000000000001" x14ac:dyDescent="0.3">
      <c r="A9" s="89"/>
      <c r="B9" s="89"/>
      <c r="C9" s="89"/>
      <c r="D9" s="89"/>
      <c r="E9" s="89"/>
      <c r="F9" s="89"/>
    </row>
    <row r="10" spans="1:6" ht="22.2" x14ac:dyDescent="0.3">
      <c r="A10" s="54" t="s">
        <v>177</v>
      </c>
      <c r="B10" s="55"/>
      <c r="C10" s="55"/>
      <c r="D10" s="55"/>
      <c r="E10" s="55"/>
      <c r="F10" s="55"/>
    </row>
    <row r="11" spans="1:6" ht="18.600000000000001" x14ac:dyDescent="0.3">
      <c r="A11" s="89" t="s">
        <v>178</v>
      </c>
      <c r="B11" s="89"/>
      <c r="C11" s="89"/>
      <c r="D11" s="89"/>
      <c r="E11" s="89"/>
      <c r="F11" s="89"/>
    </row>
    <row r="12" spans="1:6" ht="18.600000000000001" x14ac:dyDescent="0.3">
      <c r="A12" s="89" t="s">
        <v>199</v>
      </c>
      <c r="B12" s="89"/>
      <c r="C12" s="89"/>
      <c r="D12" s="89"/>
      <c r="E12" s="89"/>
      <c r="F12" s="89"/>
    </row>
    <row r="13" spans="1:6" ht="18.600000000000001" x14ac:dyDescent="0.3">
      <c r="A13" s="89" t="s">
        <v>200</v>
      </c>
      <c r="B13" s="89"/>
      <c r="C13" s="89"/>
      <c r="D13" s="89"/>
      <c r="E13" s="89"/>
      <c r="F13" s="89"/>
    </row>
    <row r="14" spans="1:6" ht="18.600000000000001" x14ac:dyDescent="0.3">
      <c r="A14" s="89" t="s">
        <v>201</v>
      </c>
      <c r="B14" s="89"/>
      <c r="C14" s="89"/>
      <c r="D14" s="89"/>
      <c r="E14" s="89"/>
      <c r="F14" s="89"/>
    </row>
    <row r="15" spans="1:6" ht="18.600000000000001" x14ac:dyDescent="0.3">
      <c r="A15" s="89" t="s">
        <v>202</v>
      </c>
      <c r="B15" s="89"/>
      <c r="C15" s="89"/>
      <c r="D15" s="89"/>
      <c r="E15" s="89"/>
      <c r="F15" s="89"/>
    </row>
    <row r="16" spans="1:6" ht="18.600000000000001" x14ac:dyDescent="0.3">
      <c r="A16" s="89" t="s">
        <v>203</v>
      </c>
      <c r="B16" s="89"/>
      <c r="C16" s="89"/>
      <c r="D16" s="89"/>
      <c r="E16" s="89"/>
      <c r="F16" s="89"/>
    </row>
    <row r="17" spans="1:6" ht="18.600000000000001" x14ac:dyDescent="0.3">
      <c r="A17" s="89" t="s">
        <v>204</v>
      </c>
      <c r="B17" s="89"/>
      <c r="C17" s="89"/>
      <c r="D17" s="89"/>
      <c r="E17" s="89"/>
      <c r="F17" s="89"/>
    </row>
    <row r="18" spans="1:6" ht="18.75" customHeight="1" x14ac:dyDescent="0.3">
      <c r="A18" s="89" t="s">
        <v>205</v>
      </c>
      <c r="B18" s="89"/>
      <c r="C18" s="89"/>
      <c r="D18" s="89"/>
      <c r="E18" s="89"/>
      <c r="F18" s="89"/>
    </row>
    <row r="19" spans="1:6" ht="18.600000000000001" x14ac:dyDescent="0.3">
      <c r="A19" s="89" t="s">
        <v>206</v>
      </c>
      <c r="B19" s="89"/>
      <c r="C19" s="89"/>
      <c r="D19" s="89"/>
      <c r="E19" s="89"/>
      <c r="F19" s="89"/>
    </row>
    <row r="20" spans="1:6" ht="18.600000000000001" x14ac:dyDescent="0.3">
      <c r="A20" s="89"/>
      <c r="B20" s="89"/>
      <c r="C20" s="89"/>
      <c r="D20" s="89"/>
      <c r="E20" s="89"/>
      <c r="F20" s="89"/>
    </row>
    <row r="21" spans="1:6" x14ac:dyDescent="0.3">
      <c r="E21" s="52"/>
    </row>
    <row r="22" spans="1:6" x14ac:dyDescent="0.3">
      <c r="E22" s="52"/>
    </row>
    <row r="23" spans="1:6" x14ac:dyDescent="0.3">
      <c r="E23" s="52"/>
    </row>
    <row r="24" spans="1:6" x14ac:dyDescent="0.3">
      <c r="E24" s="52"/>
    </row>
    <row r="25" spans="1:6" x14ac:dyDescent="0.3">
      <c r="E25" s="52"/>
    </row>
    <row r="26" spans="1:6" x14ac:dyDescent="0.3">
      <c r="E26" s="52"/>
    </row>
    <row r="27" spans="1:6" x14ac:dyDescent="0.3">
      <c r="E27" s="52"/>
    </row>
  </sheetData>
  <mergeCells count="16">
    <mergeCell ref="A9:F9"/>
    <mergeCell ref="A11:F11"/>
    <mergeCell ref="A12:F12"/>
    <mergeCell ref="A13:F13"/>
    <mergeCell ref="A3:F3"/>
    <mergeCell ref="A4:F4"/>
    <mergeCell ref="A6:F6"/>
    <mergeCell ref="A7:F7"/>
    <mergeCell ref="A8:F8"/>
    <mergeCell ref="A18:F18"/>
    <mergeCell ref="A19:F19"/>
    <mergeCell ref="A20:F20"/>
    <mergeCell ref="A14:F14"/>
    <mergeCell ref="A16:F16"/>
    <mergeCell ref="A17:F17"/>
    <mergeCell ref="A15:F15"/>
  </mergeCells>
  <printOptions horizontalCentered="1"/>
  <pageMargins left="0.45" right="0.45" top="0.5" bottom="0.5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rightToLeft="1" view="pageBreakPreview" topLeftCell="A25" zoomScaleNormal="100" zoomScaleSheetLayoutView="100" workbookViewId="0">
      <selection activeCell="H36" sqref="H36"/>
    </sheetView>
  </sheetViews>
  <sheetFormatPr defaultColWidth="9.109375" defaultRowHeight="16.8" x14ac:dyDescent="0.5"/>
  <cols>
    <col min="1" max="1" width="5.33203125" style="57" customWidth="1"/>
    <col min="2" max="2" width="24.5546875" style="57" customWidth="1"/>
    <col min="3" max="3" width="12.33203125" style="57" customWidth="1"/>
    <col min="4" max="4" width="20" style="57" customWidth="1"/>
    <col min="5" max="5" width="21" style="57" customWidth="1"/>
    <col min="6" max="6" width="20.33203125" style="57" customWidth="1"/>
    <col min="7" max="7" width="18.6640625" style="57" customWidth="1"/>
    <col min="8" max="8" width="18.5546875" style="57" customWidth="1"/>
    <col min="9" max="9" width="22.6640625" style="57" customWidth="1"/>
    <col min="10" max="10" width="21.109375" style="57" customWidth="1"/>
    <col min="11" max="16384" width="9.109375" style="57"/>
  </cols>
  <sheetData>
    <row r="1" spans="1:9" ht="23.4" x14ac:dyDescent="0.75">
      <c r="A1" s="85" t="s">
        <v>179</v>
      </c>
      <c r="B1" s="85"/>
      <c r="C1" s="56"/>
      <c r="D1" s="56"/>
      <c r="E1" s="56"/>
      <c r="F1" s="56"/>
      <c r="G1" s="56"/>
      <c r="H1" s="56"/>
      <c r="I1" s="56"/>
    </row>
    <row r="2" spans="1:9" ht="21" thickBot="1" x14ac:dyDescent="0.7">
      <c r="A2" s="86" t="s">
        <v>0</v>
      </c>
      <c r="B2" s="84"/>
      <c r="C2" s="56"/>
      <c r="D2" s="56"/>
      <c r="E2" s="56"/>
      <c r="F2" s="56"/>
      <c r="G2" s="56"/>
      <c r="H2" s="56"/>
      <c r="I2" s="56"/>
    </row>
    <row r="3" spans="1:9" ht="27.6" customHeight="1" thickBot="1" x14ac:dyDescent="0.6">
      <c r="A3" s="104" t="s">
        <v>1</v>
      </c>
      <c r="B3" s="105"/>
      <c r="C3" s="97" t="s">
        <v>180</v>
      </c>
      <c r="D3" s="98"/>
      <c r="E3" s="98"/>
      <c r="F3" s="99"/>
      <c r="G3" s="56"/>
      <c r="H3" s="56"/>
      <c r="I3" s="56"/>
    </row>
    <row r="4" spans="1:9" ht="35.4" customHeight="1" thickBot="1" x14ac:dyDescent="0.6">
      <c r="A4" s="106" t="s">
        <v>12</v>
      </c>
      <c r="B4" s="107"/>
      <c r="C4" s="97"/>
      <c r="D4" s="98"/>
      <c r="E4" s="98"/>
      <c r="F4" s="99"/>
      <c r="G4" s="56"/>
      <c r="H4" s="56"/>
      <c r="I4" s="56"/>
    </row>
    <row r="5" spans="1:9" ht="21" thickBot="1" x14ac:dyDescent="0.6">
      <c r="A5" s="106" t="s">
        <v>2</v>
      </c>
      <c r="B5" s="107"/>
      <c r="C5" s="97"/>
      <c r="D5" s="99"/>
      <c r="E5" s="140" t="s">
        <v>222</v>
      </c>
      <c r="F5" s="141"/>
      <c r="G5" s="56"/>
      <c r="H5" s="56"/>
      <c r="I5" s="56"/>
    </row>
    <row r="6" spans="1:9" ht="21" thickBot="1" x14ac:dyDescent="0.6">
      <c r="A6" s="106" t="s">
        <v>3</v>
      </c>
      <c r="B6" s="107"/>
      <c r="C6" s="97"/>
      <c r="D6" s="99"/>
      <c r="E6" s="146"/>
      <c r="F6" s="143"/>
      <c r="G6" s="56"/>
      <c r="H6" s="56"/>
      <c r="I6" s="56"/>
    </row>
    <row r="7" spans="1:9" ht="21" thickBot="1" x14ac:dyDescent="0.6">
      <c r="A7" s="106" t="s">
        <v>4</v>
      </c>
      <c r="B7" s="107"/>
      <c r="C7" s="97"/>
      <c r="D7" s="99"/>
      <c r="E7" s="147"/>
      <c r="F7" s="149"/>
      <c r="G7" s="56"/>
      <c r="H7" s="56"/>
      <c r="I7" s="56"/>
    </row>
    <row r="8" spans="1:9" ht="21.75" customHeight="1" thickBot="1" x14ac:dyDescent="0.6">
      <c r="A8" s="102" t="s">
        <v>5</v>
      </c>
      <c r="B8" s="103"/>
      <c r="C8" s="97"/>
      <c r="D8" s="99"/>
      <c r="E8" s="147"/>
      <c r="F8" s="149"/>
      <c r="G8" s="56"/>
      <c r="H8" s="56"/>
      <c r="I8" s="56"/>
    </row>
    <row r="9" spans="1:9" ht="16.5" customHeight="1" thickBot="1" x14ac:dyDescent="0.6">
      <c r="A9" s="106" t="s">
        <v>6</v>
      </c>
      <c r="B9" s="107"/>
      <c r="C9" s="97"/>
      <c r="D9" s="99"/>
      <c r="E9" s="147"/>
      <c r="F9" s="149"/>
      <c r="G9" s="56"/>
      <c r="H9" s="56"/>
      <c r="I9" s="56"/>
    </row>
    <row r="10" spans="1:9" ht="16.5" customHeight="1" thickBot="1" x14ac:dyDescent="0.6">
      <c r="A10" s="102" t="s">
        <v>7</v>
      </c>
      <c r="B10" s="103"/>
      <c r="C10" s="100"/>
      <c r="D10" s="101"/>
      <c r="E10" s="147"/>
      <c r="F10" s="149"/>
      <c r="G10" s="56"/>
      <c r="H10" s="56"/>
      <c r="I10" s="56"/>
    </row>
    <row r="11" spans="1:9" ht="16.5" customHeight="1" thickBot="1" x14ac:dyDescent="0.6">
      <c r="A11" s="106" t="s">
        <v>8</v>
      </c>
      <c r="B11" s="107"/>
      <c r="C11" s="97"/>
      <c r="D11" s="99"/>
      <c r="E11" s="147"/>
      <c r="F11" s="149"/>
      <c r="G11" s="56"/>
      <c r="H11" s="56"/>
      <c r="I11" s="56"/>
    </row>
    <row r="12" spans="1:9" ht="18.75" customHeight="1" thickBot="1" x14ac:dyDescent="0.6">
      <c r="A12" s="102" t="s">
        <v>9</v>
      </c>
      <c r="B12" s="103"/>
      <c r="C12" s="97"/>
      <c r="D12" s="99"/>
      <c r="E12" s="147"/>
      <c r="F12" s="149"/>
      <c r="G12" s="56"/>
      <c r="H12" s="56"/>
      <c r="I12" s="56"/>
    </row>
    <row r="13" spans="1:9" ht="16.5" customHeight="1" thickBot="1" x14ac:dyDescent="0.6">
      <c r="A13" s="102" t="s">
        <v>10</v>
      </c>
      <c r="B13" s="103"/>
      <c r="C13" s="97"/>
      <c r="D13" s="99"/>
      <c r="E13" s="148"/>
      <c r="F13" s="150"/>
      <c r="G13" s="56"/>
      <c r="H13" s="56"/>
      <c r="I13" s="56"/>
    </row>
    <row r="14" spans="1:9" ht="16.5" customHeight="1" thickBot="1" x14ac:dyDescent="0.6">
      <c r="A14" s="102" t="s">
        <v>11</v>
      </c>
      <c r="B14" s="103"/>
      <c r="C14" s="97"/>
      <c r="D14" s="98"/>
      <c r="E14" s="98"/>
      <c r="F14" s="99"/>
      <c r="G14" s="56"/>
      <c r="H14" s="56"/>
      <c r="I14" s="56"/>
    </row>
    <row r="15" spans="1:9" ht="16.5" customHeight="1" thickBot="1" x14ac:dyDescent="0.6">
      <c r="A15" s="102" t="s">
        <v>167</v>
      </c>
      <c r="B15" s="103"/>
      <c r="C15" s="97"/>
      <c r="D15" s="99"/>
      <c r="E15" s="59" t="s">
        <v>168</v>
      </c>
      <c r="F15" s="61"/>
      <c r="G15" s="56"/>
      <c r="H15" s="56"/>
      <c r="I15" s="56"/>
    </row>
    <row r="16" spans="1:9" ht="21" customHeight="1" thickBot="1" x14ac:dyDescent="0.6">
      <c r="A16" s="108" t="s">
        <v>169</v>
      </c>
      <c r="B16" s="109"/>
      <c r="C16" s="97"/>
      <c r="D16" s="99"/>
      <c r="E16" s="59" t="s">
        <v>170</v>
      </c>
      <c r="F16" s="60"/>
      <c r="G16" s="56"/>
      <c r="H16" s="56"/>
      <c r="I16" s="56"/>
    </row>
    <row r="17" spans="1:9" ht="21" customHeight="1" thickBot="1" x14ac:dyDescent="0.6">
      <c r="A17" s="144" t="s">
        <v>224</v>
      </c>
      <c r="B17" s="145"/>
      <c r="C17" s="142"/>
      <c r="D17" s="143"/>
      <c r="E17" s="68" t="s">
        <v>223</v>
      </c>
      <c r="F17" s="88"/>
      <c r="G17" s="56"/>
      <c r="H17" s="56"/>
      <c r="I17" s="56"/>
    </row>
    <row r="18" spans="1:9" ht="21" customHeight="1" thickBot="1" x14ac:dyDescent="0.6">
      <c r="A18" s="144" t="s">
        <v>225</v>
      </c>
      <c r="B18" s="145"/>
      <c r="C18" s="97"/>
      <c r="D18" s="99"/>
      <c r="E18" s="68" t="s">
        <v>226</v>
      </c>
      <c r="F18" s="88"/>
      <c r="G18" s="56"/>
      <c r="H18" s="56"/>
      <c r="I18" s="56"/>
    </row>
    <row r="19" spans="1:9" ht="20.399999999999999" x14ac:dyDescent="0.65">
      <c r="A19" s="86" t="s">
        <v>181</v>
      </c>
      <c r="B19" s="84"/>
      <c r="C19" s="56"/>
      <c r="D19" s="56"/>
      <c r="E19" s="56"/>
      <c r="F19" s="56"/>
      <c r="G19" s="56"/>
      <c r="H19" s="56"/>
      <c r="I19" s="56"/>
    </row>
    <row r="20" spans="1:9" ht="21" thickBot="1" x14ac:dyDescent="0.7">
      <c r="A20" s="86" t="s">
        <v>196</v>
      </c>
      <c r="B20" s="84"/>
      <c r="C20" s="56"/>
      <c r="D20" s="56"/>
      <c r="E20" s="56"/>
      <c r="F20" s="56"/>
      <c r="G20" s="56"/>
      <c r="H20" s="56"/>
      <c r="I20" s="56"/>
    </row>
    <row r="21" spans="1:9" ht="33" customHeight="1" x14ac:dyDescent="0.5">
      <c r="A21" s="93" t="s">
        <v>13</v>
      </c>
      <c r="B21" s="93" t="s">
        <v>14</v>
      </c>
      <c r="C21" s="62" t="s">
        <v>15</v>
      </c>
      <c r="D21" s="62" t="s">
        <v>17</v>
      </c>
      <c r="E21" s="62" t="s">
        <v>19</v>
      </c>
      <c r="F21" s="93" t="s">
        <v>21</v>
      </c>
      <c r="G21" s="93" t="s">
        <v>22</v>
      </c>
      <c r="H21" s="62" t="s">
        <v>23</v>
      </c>
      <c r="I21" s="93" t="s">
        <v>188</v>
      </c>
    </row>
    <row r="22" spans="1:9" ht="49.5" customHeight="1" thickBot="1" x14ac:dyDescent="0.55000000000000004">
      <c r="A22" s="94"/>
      <c r="B22" s="94"/>
      <c r="C22" s="63" t="s">
        <v>16</v>
      </c>
      <c r="D22" s="63" t="s">
        <v>18</v>
      </c>
      <c r="E22" s="63" t="s">
        <v>20</v>
      </c>
      <c r="F22" s="94"/>
      <c r="G22" s="94"/>
      <c r="H22" s="59" t="s">
        <v>182</v>
      </c>
      <c r="I22" s="94"/>
    </row>
    <row r="23" spans="1:9" ht="19.2" thickBot="1" x14ac:dyDescent="0.55000000000000004">
      <c r="A23" s="60">
        <v>1</v>
      </c>
      <c r="B23" s="70"/>
      <c r="C23" s="70"/>
      <c r="D23" s="70"/>
      <c r="E23" s="70"/>
      <c r="F23" s="70"/>
      <c r="G23" s="70"/>
      <c r="H23" s="70"/>
      <c r="I23" s="65"/>
    </row>
    <row r="24" spans="1:9" ht="19.2" thickBot="1" x14ac:dyDescent="0.55000000000000004">
      <c r="A24" s="60">
        <v>2</v>
      </c>
      <c r="B24" s="70"/>
      <c r="C24" s="70"/>
      <c r="D24" s="70"/>
      <c r="E24" s="70"/>
      <c r="F24" s="70"/>
      <c r="G24" s="70"/>
      <c r="H24" s="70"/>
      <c r="I24" s="65"/>
    </row>
    <row r="25" spans="1:9" ht="19.2" thickBot="1" x14ac:dyDescent="0.55000000000000004">
      <c r="A25" s="60">
        <v>3</v>
      </c>
      <c r="B25" s="70"/>
      <c r="C25" s="70"/>
      <c r="D25" s="70"/>
      <c r="E25" s="70"/>
      <c r="F25" s="70"/>
      <c r="G25" s="70"/>
      <c r="H25" s="70"/>
      <c r="I25" s="65"/>
    </row>
    <row r="26" spans="1:9" ht="19.2" thickBot="1" x14ac:dyDescent="0.55000000000000004">
      <c r="A26" s="60">
        <v>4</v>
      </c>
      <c r="B26" s="70"/>
      <c r="C26" s="70"/>
      <c r="D26" s="70"/>
      <c r="E26" s="70"/>
      <c r="F26" s="70"/>
      <c r="G26" s="70"/>
      <c r="H26" s="70"/>
      <c r="I26" s="65"/>
    </row>
    <row r="28" spans="1:9" ht="21" thickBot="1" x14ac:dyDescent="0.7">
      <c r="A28" s="86" t="s">
        <v>183</v>
      </c>
      <c r="B28" s="84"/>
    </row>
    <row r="29" spans="1:9" ht="18.75" customHeight="1" x14ac:dyDescent="0.5">
      <c r="A29" s="93" t="s">
        <v>13</v>
      </c>
      <c r="B29" s="93" t="s">
        <v>24</v>
      </c>
      <c r="C29" s="93" t="s">
        <v>25</v>
      </c>
      <c r="D29" s="62" t="s">
        <v>26</v>
      </c>
      <c r="E29" s="93" t="s">
        <v>184</v>
      </c>
      <c r="F29" s="93" t="s">
        <v>185</v>
      </c>
      <c r="G29" s="93" t="s">
        <v>221</v>
      </c>
      <c r="H29" s="93" t="s">
        <v>186</v>
      </c>
    </row>
    <row r="30" spans="1:9" ht="19.2" thickBot="1" x14ac:dyDescent="0.55000000000000004">
      <c r="A30" s="94"/>
      <c r="B30" s="94"/>
      <c r="C30" s="94"/>
      <c r="D30" s="63" t="s">
        <v>27</v>
      </c>
      <c r="E30" s="94"/>
      <c r="F30" s="94"/>
      <c r="G30" s="94"/>
      <c r="H30" s="94"/>
    </row>
    <row r="31" spans="1:9" ht="19.2" thickBot="1" x14ac:dyDescent="0.55000000000000004">
      <c r="A31" s="60">
        <v>1</v>
      </c>
      <c r="B31" s="66"/>
      <c r="C31" s="64"/>
      <c r="D31" s="64"/>
      <c r="E31" s="64"/>
      <c r="F31" s="64"/>
      <c r="G31" s="64"/>
      <c r="H31" s="67"/>
    </row>
    <row r="32" spans="1:9" ht="19.2" thickBot="1" x14ac:dyDescent="0.55000000000000004">
      <c r="A32" s="60">
        <v>2</v>
      </c>
      <c r="B32" s="66"/>
      <c r="C32" s="64"/>
      <c r="D32" s="64"/>
      <c r="E32" s="64"/>
      <c r="F32" s="64"/>
      <c r="G32" s="64"/>
      <c r="H32" s="67"/>
    </row>
    <row r="33" spans="1:8" ht="19.2" thickBot="1" x14ac:dyDescent="0.55000000000000004">
      <c r="A33" s="60">
        <v>3</v>
      </c>
      <c r="B33" s="66"/>
      <c r="C33" s="58"/>
      <c r="D33" s="66"/>
      <c r="E33" s="66"/>
      <c r="F33" s="66"/>
      <c r="G33" s="66"/>
      <c r="H33" s="60"/>
    </row>
    <row r="35" spans="1:8" ht="21" thickBot="1" x14ac:dyDescent="0.65">
      <c r="A35" s="86" t="s">
        <v>187</v>
      </c>
      <c r="B35" s="87"/>
    </row>
    <row r="36" spans="1:8" ht="41.4" thickBot="1" x14ac:dyDescent="0.55000000000000004">
      <c r="A36" s="68" t="s">
        <v>13</v>
      </c>
      <c r="B36" s="69" t="s">
        <v>28</v>
      </c>
      <c r="C36" s="91" t="s">
        <v>220</v>
      </c>
      <c r="D36" s="92"/>
      <c r="E36" s="68" t="s">
        <v>29</v>
      </c>
    </row>
    <row r="37" spans="1:8" ht="19.2" thickBot="1" x14ac:dyDescent="0.55000000000000004">
      <c r="A37" s="60">
        <v>1</v>
      </c>
      <c r="B37" s="64"/>
      <c r="C37" s="95"/>
      <c r="D37" s="96"/>
      <c r="E37" s="67"/>
    </row>
    <row r="38" spans="1:8" ht="19.2" thickBot="1" x14ac:dyDescent="0.55000000000000004">
      <c r="A38" s="60">
        <v>2</v>
      </c>
      <c r="B38" s="64"/>
      <c r="C38" s="95"/>
      <c r="D38" s="96"/>
      <c r="E38" s="67"/>
    </row>
    <row r="39" spans="1:8" ht="19.2" thickBot="1" x14ac:dyDescent="0.55000000000000004">
      <c r="A39" s="60">
        <v>3</v>
      </c>
      <c r="B39" s="66"/>
      <c r="C39" s="95"/>
      <c r="D39" s="96"/>
      <c r="E39" s="67"/>
    </row>
  </sheetData>
  <mergeCells count="50">
    <mergeCell ref="A17:B17"/>
    <mergeCell ref="C17:D17"/>
    <mergeCell ref="E6:F13"/>
    <mergeCell ref="A14:B14"/>
    <mergeCell ref="A29:A30"/>
    <mergeCell ref="B29:B30"/>
    <mergeCell ref="C29:C30"/>
    <mergeCell ref="E29:E30"/>
    <mergeCell ref="A15:B15"/>
    <mergeCell ref="A16:B16"/>
    <mergeCell ref="A21:A22"/>
    <mergeCell ref="B21:B22"/>
    <mergeCell ref="C14:F14"/>
    <mergeCell ref="C15:D15"/>
    <mergeCell ref="C16:D16"/>
    <mergeCell ref="A18:B18"/>
    <mergeCell ref="C18:D18"/>
    <mergeCell ref="A13:B13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C37:D37"/>
    <mergeCell ref="C38:D38"/>
    <mergeCell ref="C39:D39"/>
    <mergeCell ref="C3:F3"/>
    <mergeCell ref="C4:F4"/>
    <mergeCell ref="C9:D9"/>
    <mergeCell ref="C5:D5"/>
    <mergeCell ref="C6:D6"/>
    <mergeCell ref="C7:D7"/>
    <mergeCell ref="C8:D8"/>
    <mergeCell ref="C10:D10"/>
    <mergeCell ref="C11:D11"/>
    <mergeCell ref="C12:D12"/>
    <mergeCell ref="C13:D13"/>
    <mergeCell ref="E5:F5"/>
    <mergeCell ref="I21:I22"/>
    <mergeCell ref="C36:D36"/>
    <mergeCell ref="G29:G30"/>
    <mergeCell ref="H29:H30"/>
    <mergeCell ref="F29:F30"/>
    <mergeCell ref="F21:F22"/>
    <mergeCell ref="G21:G22"/>
  </mergeCells>
  <printOptions horizontalCentered="1"/>
  <pageMargins left="0.45" right="0.45" top="0.5" bottom="0.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2"/>
  <sheetViews>
    <sheetView rightToLeft="1" tabSelected="1" view="pageBreakPreview" topLeftCell="C1" zoomScaleNormal="100" zoomScaleSheetLayoutView="100" workbookViewId="0">
      <selection activeCell="F5" sqref="F5"/>
    </sheetView>
  </sheetViews>
  <sheetFormatPr defaultColWidth="9.109375" defaultRowHeight="16.8" x14ac:dyDescent="0.3"/>
  <cols>
    <col min="1" max="1" width="5.33203125" style="4" bestFit="1" customWidth="1"/>
    <col min="2" max="2" width="21.5546875" style="4" customWidth="1"/>
    <col min="3" max="4" width="17.33203125" style="4" customWidth="1"/>
    <col min="5" max="6" width="19" style="4" customWidth="1"/>
    <col min="7" max="9" width="20.6640625" style="4" customWidth="1"/>
    <col min="10" max="11" width="14" style="4" customWidth="1"/>
    <col min="12" max="12" width="13.109375" style="4" customWidth="1"/>
    <col min="13" max="13" width="28.109375" style="4" customWidth="1"/>
    <col min="14" max="14" width="8.88671875"/>
    <col min="15" max="23" width="0" hidden="1" customWidth="1"/>
    <col min="24" max="24" width="9.109375" style="4" hidden="1" customWidth="1"/>
    <col min="25" max="25" width="7" style="12" hidden="1" customWidth="1"/>
    <col min="26" max="26" width="6.33203125" style="12" hidden="1" customWidth="1"/>
    <col min="27" max="27" width="6.5546875" style="12" hidden="1" customWidth="1"/>
    <col min="28" max="28" width="9.109375" style="4" hidden="1" customWidth="1"/>
    <col min="29" max="29" width="5.88671875" style="12" hidden="1" customWidth="1"/>
    <col min="30" max="30" width="5.33203125" style="12" hidden="1" customWidth="1"/>
    <col min="31" max="31" width="6.88671875" style="12" hidden="1" customWidth="1"/>
    <col min="32" max="32" width="9.109375" style="4" hidden="1" customWidth="1"/>
    <col min="33" max="33" width="7" style="12" hidden="1" customWidth="1"/>
    <col min="34" max="34" width="7.88671875" style="12" hidden="1" customWidth="1"/>
    <col min="35" max="35" width="6.6640625" style="12" hidden="1" customWidth="1"/>
    <col min="36" max="36" width="9.109375" style="4" hidden="1" customWidth="1"/>
    <col min="37" max="37" width="6.44140625" style="4" hidden="1" customWidth="1"/>
    <col min="38" max="38" width="5.33203125" style="4" hidden="1" customWidth="1"/>
    <col min="39" max="39" width="7.33203125" style="4" hidden="1" customWidth="1"/>
    <col min="40" max="40" width="13.109375" style="4" hidden="1" customWidth="1"/>
    <col min="41" max="41" width="8.88671875" style="4" hidden="1" customWidth="1"/>
    <col min="42" max="42" width="7.44140625" style="4" hidden="1" customWidth="1"/>
    <col min="43" max="43" width="8.33203125" style="4" hidden="1" customWidth="1"/>
    <col min="44" max="44" width="13.109375" style="4" hidden="1" customWidth="1"/>
    <col min="45" max="45" width="6" style="4" hidden="1" customWidth="1"/>
    <col min="46" max="46" width="9" style="4" hidden="1" customWidth="1"/>
    <col min="47" max="47" width="5.88671875" style="4" hidden="1" customWidth="1"/>
    <col min="48" max="48" width="9.5546875" style="4" hidden="1" customWidth="1"/>
    <col min="49" max="49" width="5.109375" style="4" hidden="1" customWidth="1"/>
    <col min="50" max="50" width="9" style="4" hidden="1" customWidth="1"/>
    <col min="51" max="51" width="5.88671875" style="4" hidden="1" customWidth="1"/>
    <col min="52" max="52" width="9.5546875" style="4" hidden="1" customWidth="1"/>
    <col min="53" max="53" width="5.109375" style="4" hidden="1" customWidth="1"/>
    <col min="54" max="54" width="9" style="4" hidden="1" customWidth="1"/>
    <col min="55" max="55" width="5.88671875" style="4" hidden="1" customWidth="1"/>
    <col min="56" max="56" width="9.5546875" style="4" hidden="1" customWidth="1"/>
    <col min="57" max="57" width="5.109375" style="4" hidden="1" customWidth="1"/>
    <col min="58" max="58" width="9" style="4" hidden="1" customWidth="1"/>
    <col min="59" max="59" width="5.88671875" style="4" hidden="1" customWidth="1"/>
    <col min="60" max="60" width="9.5546875" style="4" hidden="1" customWidth="1"/>
    <col min="61" max="63" width="5.6640625" style="4" hidden="1" customWidth="1"/>
    <col min="64" max="64" width="13.109375" style="4" hidden="1" customWidth="1"/>
    <col min="65" max="65" width="76.6640625" style="4" hidden="1" customWidth="1"/>
    <col min="66" max="66" width="5" style="4" hidden="1" customWidth="1"/>
    <col min="67" max="67" width="16.44140625" style="4" hidden="1" customWidth="1"/>
    <col min="68" max="68" width="10.109375" style="4" hidden="1" customWidth="1"/>
    <col min="69" max="69" width="13.5546875" style="4" hidden="1" customWidth="1"/>
    <col min="70" max="70" width="17.88671875" style="4" hidden="1" customWidth="1"/>
    <col min="71" max="73" width="9.109375" style="12" hidden="1" customWidth="1"/>
    <col min="74" max="76" width="9.109375" style="4" hidden="1" customWidth="1"/>
    <col min="77" max="77" width="9.109375" style="4" customWidth="1"/>
    <col min="78" max="16384" width="9.109375" style="4"/>
  </cols>
  <sheetData>
    <row r="1" spans="1:73" ht="40.5" customHeight="1" x14ac:dyDescent="0.3">
      <c r="A1" s="116" t="s">
        <v>13</v>
      </c>
      <c r="B1" s="116" t="s">
        <v>14</v>
      </c>
      <c r="C1" s="117" t="s">
        <v>30</v>
      </c>
      <c r="D1" s="117" t="s">
        <v>31</v>
      </c>
      <c r="E1" s="111" t="s">
        <v>32</v>
      </c>
      <c r="F1" s="111" t="s">
        <v>33</v>
      </c>
      <c r="G1" s="111" t="s">
        <v>175</v>
      </c>
      <c r="H1" s="111" t="s">
        <v>176</v>
      </c>
      <c r="I1" s="111" t="s">
        <v>195</v>
      </c>
      <c r="J1" s="114" t="s">
        <v>173</v>
      </c>
      <c r="K1" s="115" t="s">
        <v>207</v>
      </c>
      <c r="L1" s="115" t="s">
        <v>209</v>
      </c>
      <c r="M1" s="115" t="s">
        <v>208</v>
      </c>
      <c r="X1" s="1"/>
      <c r="Y1" s="113" t="s">
        <v>34</v>
      </c>
      <c r="Z1" s="113"/>
      <c r="AA1" s="113"/>
      <c r="AB1" s="1"/>
      <c r="AC1" s="113" t="s">
        <v>35</v>
      </c>
      <c r="AD1" s="113"/>
      <c r="AE1" s="113"/>
      <c r="AF1" s="2"/>
      <c r="AG1" s="113" t="s">
        <v>36</v>
      </c>
      <c r="AH1" s="113"/>
      <c r="AI1" s="113"/>
      <c r="AJ1" s="1"/>
      <c r="AK1" s="110" t="s">
        <v>37</v>
      </c>
      <c r="AL1" s="110"/>
      <c r="AM1" s="110"/>
      <c r="AN1" s="3"/>
      <c r="AO1" s="110" t="s">
        <v>38</v>
      </c>
      <c r="AP1" s="110"/>
      <c r="AQ1" s="110"/>
      <c r="AR1" s="3"/>
      <c r="AS1" s="110" t="s">
        <v>39</v>
      </c>
      <c r="AT1" s="110"/>
      <c r="AU1" s="110"/>
      <c r="AV1" s="110"/>
      <c r="AW1" s="110" t="s">
        <v>40</v>
      </c>
      <c r="AX1" s="110"/>
      <c r="AY1" s="110"/>
      <c r="AZ1" s="110"/>
      <c r="BA1" s="110" t="s">
        <v>41</v>
      </c>
      <c r="BB1" s="110"/>
      <c r="BC1" s="110"/>
      <c r="BD1" s="110"/>
      <c r="BE1" s="110" t="s">
        <v>42</v>
      </c>
      <c r="BF1" s="110"/>
      <c r="BG1" s="110"/>
      <c r="BH1" s="110"/>
      <c r="BI1" s="110" t="s">
        <v>43</v>
      </c>
      <c r="BJ1" s="110"/>
      <c r="BK1" s="110"/>
      <c r="BL1" s="3"/>
      <c r="BR1" s="110" t="s">
        <v>44</v>
      </c>
      <c r="BS1" s="110"/>
      <c r="BT1" s="110"/>
      <c r="BU1" s="110"/>
    </row>
    <row r="2" spans="1:73" ht="45" customHeight="1" x14ac:dyDescent="0.3">
      <c r="A2" s="116"/>
      <c r="B2" s="116"/>
      <c r="C2" s="117"/>
      <c r="D2" s="117"/>
      <c r="E2" s="112"/>
      <c r="F2" s="112"/>
      <c r="G2" s="112"/>
      <c r="H2" s="112"/>
      <c r="I2" s="112"/>
      <c r="J2" s="114"/>
      <c r="K2" s="115"/>
      <c r="L2" s="115"/>
      <c r="M2" s="115"/>
      <c r="X2" s="1"/>
      <c r="Y2" s="5">
        <v>91</v>
      </c>
      <c r="Z2" s="5">
        <v>92</v>
      </c>
      <c r="AA2" s="5">
        <v>93</v>
      </c>
      <c r="AB2" s="1"/>
      <c r="AC2" s="5">
        <v>91</v>
      </c>
      <c r="AD2" s="5">
        <v>92</v>
      </c>
      <c r="AE2" s="5">
        <v>93</v>
      </c>
      <c r="AF2" s="1"/>
      <c r="AG2" s="5">
        <v>91</v>
      </c>
      <c r="AH2" s="5">
        <v>92</v>
      </c>
      <c r="AI2" s="5">
        <v>93</v>
      </c>
      <c r="AJ2" s="1"/>
      <c r="AK2" s="1">
        <v>91</v>
      </c>
      <c r="AL2" s="4">
        <v>92</v>
      </c>
      <c r="AM2" s="4">
        <v>93</v>
      </c>
      <c r="AO2" s="1">
        <v>91</v>
      </c>
      <c r="AP2" s="4">
        <v>92</v>
      </c>
      <c r="AQ2" s="4">
        <v>93</v>
      </c>
      <c r="AS2" s="4" t="s">
        <v>45</v>
      </c>
      <c r="AT2" s="4" t="s">
        <v>46</v>
      </c>
      <c r="AU2" s="4" t="s">
        <v>47</v>
      </c>
      <c r="AV2" s="4" t="s">
        <v>48</v>
      </c>
      <c r="AW2" s="4" t="s">
        <v>45</v>
      </c>
      <c r="AX2" s="4" t="s">
        <v>46</v>
      </c>
      <c r="AY2" s="4" t="s">
        <v>47</v>
      </c>
      <c r="AZ2" s="4" t="s">
        <v>48</v>
      </c>
      <c r="BA2" s="4" t="s">
        <v>45</v>
      </c>
      <c r="BB2" s="4" t="s">
        <v>46</v>
      </c>
      <c r="BC2" s="4" t="s">
        <v>47</v>
      </c>
      <c r="BD2" s="4" t="s">
        <v>48</v>
      </c>
      <c r="BE2" s="4" t="s">
        <v>45</v>
      </c>
      <c r="BF2" s="4" t="s">
        <v>46</v>
      </c>
      <c r="BG2" s="4" t="s">
        <v>47</v>
      </c>
      <c r="BH2" s="4" t="s">
        <v>48</v>
      </c>
      <c r="BI2" s="4">
        <v>91</v>
      </c>
      <c r="BJ2" s="4">
        <v>92</v>
      </c>
      <c r="BK2" s="4">
        <v>93</v>
      </c>
      <c r="BL2" s="3"/>
      <c r="BM2" s="3" t="s">
        <v>49</v>
      </c>
      <c r="BQ2" s="4" t="s">
        <v>50</v>
      </c>
      <c r="BS2" s="6">
        <v>91</v>
      </c>
      <c r="BT2" s="6">
        <v>92</v>
      </c>
      <c r="BU2" s="6">
        <v>93</v>
      </c>
    </row>
    <row r="3" spans="1:73" ht="18.75" customHeight="1" x14ac:dyDescent="0.3">
      <c r="A3" s="7">
        <v>1</v>
      </c>
      <c r="B3" s="8"/>
      <c r="C3" s="9"/>
      <c r="D3" s="9"/>
      <c r="E3" s="7"/>
      <c r="F3" s="7"/>
      <c r="G3" s="7"/>
      <c r="H3" s="7"/>
      <c r="I3" s="7"/>
      <c r="J3" s="7"/>
      <c r="K3" s="7"/>
      <c r="L3" s="7"/>
      <c r="M3" s="10"/>
      <c r="X3" s="1"/>
      <c r="Y3" s="11" t="e">
        <f>#REF!/12+#REF!/2000</f>
        <v>#REF!</v>
      </c>
      <c r="Z3" s="11">
        <f>L3/12+M3/2000</f>
        <v>0</v>
      </c>
      <c r="AA3" s="11" t="e">
        <f>#REF!/12+#REF!/2000</f>
        <v>#REF!</v>
      </c>
      <c r="AB3" s="1"/>
      <c r="AC3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D3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E3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F3" s="13"/>
      <c r="AG3" s="12" t="e">
        <f>AC3*Y3</f>
        <v>#REF!</v>
      </c>
      <c r="AH3" s="12" t="e">
        <f t="shared" ref="AH3:AI12" si="0">AD3*Z3</f>
        <v>#REF!</v>
      </c>
      <c r="AI3" s="12" t="e">
        <f t="shared" si="0"/>
        <v>#REF!</v>
      </c>
      <c r="AJ3" s="13"/>
      <c r="AK3" s="13">
        <f>IF(E3="دکتری",1,0)+IF(E3="فوق لیسانس",1,0)+IF(E3="لیسانس",1,0)</f>
        <v>0</v>
      </c>
      <c r="AL3" s="13">
        <f>IF(E3="دکتری",1,0)+IF(E3="فوق لیسانس",1,0)+IF(E3="لیسانس",1,0)</f>
        <v>0</v>
      </c>
      <c r="AM3" s="13">
        <f>IF(E3="دکتری",1,0)+IF(E3="فوق لیسانس",1,0)+IF(E3="لیسانس",1,0)</f>
        <v>0</v>
      </c>
      <c r="AN3" s="13"/>
      <c r="AO3" s="13" t="e">
        <f>AK3*Y3</f>
        <v>#REF!</v>
      </c>
      <c r="AP3" s="13">
        <f t="shared" ref="AP3:AQ12" si="1">AL3*Z3</f>
        <v>0</v>
      </c>
      <c r="AQ3" s="13" t="e">
        <f t="shared" si="1"/>
        <v>#REF!</v>
      </c>
      <c r="AR3" s="13"/>
      <c r="AS3" s="13">
        <f>IF(E3="دکتری",1,0)</f>
        <v>0</v>
      </c>
      <c r="AT3" s="13">
        <f>IF(E3="فوق لیسانس",1,0)</f>
        <v>0</v>
      </c>
      <c r="AU3" s="13">
        <f>IF(E3="لیسانس",1,0)</f>
        <v>0</v>
      </c>
      <c r="AV3" s="13">
        <f>IF(E3="فوق دیپلم و پایینتر",1,0)</f>
        <v>0</v>
      </c>
      <c r="AW3" s="13" t="e">
        <f>AS3*$Y3</f>
        <v>#REF!</v>
      </c>
      <c r="AX3" s="13" t="e">
        <f>AT3*$Y3</f>
        <v>#REF!</v>
      </c>
      <c r="AY3" s="13" t="e">
        <f>AU3*$Y3</f>
        <v>#REF!</v>
      </c>
      <c r="AZ3" s="13" t="e">
        <f>AV3*$Y3</f>
        <v>#REF!</v>
      </c>
      <c r="BA3" s="13">
        <f>AS3*$Z3</f>
        <v>0</v>
      </c>
      <c r="BB3" s="13">
        <f>AT3*$Z3</f>
        <v>0</v>
      </c>
      <c r="BC3" s="13">
        <f>AU3*$Z3</f>
        <v>0</v>
      </c>
      <c r="BD3" s="13">
        <f>AV3*$Z3</f>
        <v>0</v>
      </c>
      <c r="BE3" s="13" t="e">
        <f>AS3*$AA3</f>
        <v>#REF!</v>
      </c>
      <c r="BF3" s="13" t="e">
        <f>AT3*$AA3</f>
        <v>#REF!</v>
      </c>
      <c r="BG3" s="13" t="e">
        <f>AU3*$AA3</f>
        <v>#REF!</v>
      </c>
      <c r="BH3" s="13" t="e">
        <f>AV3*$AA3</f>
        <v>#REF!</v>
      </c>
      <c r="BI3" s="13" t="e">
        <f>(AW3*3.2+AX3*3+AY3*2.7+AZ3*2)/2.5</f>
        <v>#REF!</v>
      </c>
      <c r="BJ3" s="13">
        <f>(BA3*3.2+BB3*3+BC3*2.7+BD3*2)/2.5</f>
        <v>0</v>
      </c>
      <c r="BK3" s="13" t="e">
        <f>(BE3*3.2+BF3*3+BG3*2.7+BH3*2)/2.5</f>
        <v>#REF!</v>
      </c>
      <c r="BL3" s="13"/>
      <c r="BM3" s="4" t="s">
        <v>51</v>
      </c>
      <c r="BO3" s="4" t="s">
        <v>52</v>
      </c>
      <c r="BQ3" s="4" t="s">
        <v>53</v>
      </c>
      <c r="BR3" s="4" t="s">
        <v>54</v>
      </c>
      <c r="BS3" s="14" t="e">
        <f>(SUM(#REF!)/12) + (SUM(#REF!)/2000)</f>
        <v>#REF!</v>
      </c>
      <c r="BT3" s="14">
        <f>SUM(L3:L12)/12+SUM(M3:M12)/2000</f>
        <v>0</v>
      </c>
      <c r="BU3" s="14" t="e">
        <f>SUM(#REF!)/12+SUM(#REF!)/2000</f>
        <v>#REF!</v>
      </c>
    </row>
    <row r="4" spans="1:73" ht="18.75" customHeight="1" x14ac:dyDescent="0.3">
      <c r="A4" s="7">
        <v>2</v>
      </c>
      <c r="B4" s="8"/>
      <c r="C4" s="9"/>
      <c r="D4" s="9"/>
      <c r="E4" s="7"/>
      <c r="F4" s="7"/>
      <c r="G4" s="7"/>
      <c r="H4" s="7"/>
      <c r="I4" s="7"/>
      <c r="J4" s="7"/>
      <c r="K4" s="7"/>
      <c r="L4" s="7"/>
      <c r="M4" s="10"/>
      <c r="X4" s="1"/>
      <c r="Y4" s="11" t="e">
        <f>#REF!/12+#REF!/2000</f>
        <v>#REF!</v>
      </c>
      <c r="Z4" s="11">
        <f>L4/12+M4/2000</f>
        <v>0</v>
      </c>
      <c r="AA4" s="11" t="e">
        <f>#REF!/12+#REF!/2000</f>
        <v>#REF!</v>
      </c>
      <c r="AB4" s="1"/>
      <c r="AC4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D4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E4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F4" s="13"/>
      <c r="AG4" s="12" t="e">
        <f t="shared" ref="AG4:AG12" si="2">AC4*Y4</f>
        <v>#REF!</v>
      </c>
      <c r="AH4" s="12" t="e">
        <f t="shared" si="0"/>
        <v>#REF!</v>
      </c>
      <c r="AI4" s="12" t="e">
        <f t="shared" si="0"/>
        <v>#REF!</v>
      </c>
      <c r="AJ4" s="13"/>
      <c r="AK4" s="13">
        <f>IF(E4="دکتری",1,0)+IF(E4="فوق لیسانس",1,0)+IF(E4="لیسانس",1,0)</f>
        <v>0</v>
      </c>
      <c r="AL4" s="13">
        <f>IF(E4="دکتری",1,0)+IF(E4="فوق لیسانس",1,0)+IF(E4="لیسانس",1,0)</f>
        <v>0</v>
      </c>
      <c r="AM4" s="13">
        <f>IF(E4="دکتری",1,0)+IF(E4="فوق لیسانس",1,0)+IF(E4="لیسانس",1,0)</f>
        <v>0</v>
      </c>
      <c r="AN4" s="13"/>
      <c r="AO4" s="13" t="e">
        <f t="shared" ref="AO4:AO12" si="3">AK4*Y4</f>
        <v>#REF!</v>
      </c>
      <c r="AP4" s="13">
        <f t="shared" si="1"/>
        <v>0</v>
      </c>
      <c r="AQ4" s="13" t="e">
        <f t="shared" si="1"/>
        <v>#REF!</v>
      </c>
      <c r="AR4" s="13"/>
      <c r="AS4" s="13">
        <f>IF(E4="دکتری",1,0)</f>
        <v>0</v>
      </c>
      <c r="AT4" s="13">
        <f>IF(E4="فوق لیسانس",1,0)</f>
        <v>0</v>
      </c>
      <c r="AU4" s="13">
        <f>IF(E4="لیسانس",1,0)</f>
        <v>0</v>
      </c>
      <c r="AV4" s="13">
        <f>IF(E4="فوق دیپلم و پایینتر",1,0)</f>
        <v>0</v>
      </c>
      <c r="AW4" s="13" t="e">
        <f>AS4*$Y4</f>
        <v>#REF!</v>
      </c>
      <c r="AX4" s="13" t="e">
        <f>AT4*$Y4</f>
        <v>#REF!</v>
      </c>
      <c r="AY4" s="13" t="e">
        <f>AU4*$Y4</f>
        <v>#REF!</v>
      </c>
      <c r="AZ4" s="13" t="e">
        <f>AV4*$Y4</f>
        <v>#REF!</v>
      </c>
      <c r="BA4" s="13">
        <f>AS4*$Z4</f>
        <v>0</v>
      </c>
      <c r="BB4" s="13">
        <f>AT4*$Z4</f>
        <v>0</v>
      </c>
      <c r="BC4" s="13">
        <f>AU4*$Z4</f>
        <v>0</v>
      </c>
      <c r="BD4" s="13">
        <f>AV4*$Z4</f>
        <v>0</v>
      </c>
      <c r="BE4" s="13" t="e">
        <f>AS4*$AA4</f>
        <v>#REF!</v>
      </c>
      <c r="BF4" s="13" t="e">
        <f>AT4*$AA4</f>
        <v>#REF!</v>
      </c>
      <c r="BG4" s="13" t="e">
        <f>AU4*$AA4</f>
        <v>#REF!</v>
      </c>
      <c r="BH4" s="13" t="e">
        <f>AV4*$AA4</f>
        <v>#REF!</v>
      </c>
      <c r="BI4" s="13" t="e">
        <f t="shared" ref="BI4:BI12" si="4">(AW4*3.2+AX4*3+AY4*2.7+AZ4*2)/2.5</f>
        <v>#REF!</v>
      </c>
      <c r="BJ4" s="13">
        <f t="shared" ref="BJ4:BJ12" si="5">(BA4*3.2+BB4*3+BC4*2.7+BD4*2)/2.5</f>
        <v>0</v>
      </c>
      <c r="BK4" s="13" t="e">
        <f t="shared" ref="BK4:BK12" si="6">(BE4*3.2+BF4*3+BG4*2.7+BH4*2)/2.5</f>
        <v>#REF!</v>
      </c>
      <c r="BL4" s="13"/>
      <c r="BM4" s="4" t="s">
        <v>55</v>
      </c>
      <c r="BN4" s="13"/>
      <c r="BO4" s="4" t="s">
        <v>56</v>
      </c>
      <c r="BQ4" s="4" t="s">
        <v>57</v>
      </c>
      <c r="BR4" s="4" t="s">
        <v>58</v>
      </c>
      <c r="BS4" s="14" t="e">
        <f>SUM(AG3:AG12)</f>
        <v>#REF!</v>
      </c>
      <c r="BT4" s="14" t="e">
        <f>SUM(AH3:AH12)</f>
        <v>#REF!</v>
      </c>
      <c r="BU4" s="14" t="e">
        <f>SUM(AI3:AI12)</f>
        <v>#REF!</v>
      </c>
    </row>
    <row r="5" spans="1:73" ht="18.75" customHeight="1" x14ac:dyDescent="0.3">
      <c r="A5" s="7">
        <v>3</v>
      </c>
      <c r="B5" s="7"/>
      <c r="C5" s="9"/>
      <c r="D5" s="9"/>
      <c r="E5" s="7"/>
      <c r="F5" s="7"/>
      <c r="G5" s="7"/>
      <c r="H5" s="7"/>
      <c r="I5" s="7"/>
      <c r="J5" s="7"/>
      <c r="K5" s="7"/>
      <c r="L5" s="7"/>
      <c r="M5" s="10"/>
      <c r="X5" s="1"/>
      <c r="Y5" s="11" t="e">
        <f>#REF!/12+#REF!/2000</f>
        <v>#REF!</v>
      </c>
      <c r="Z5" s="11">
        <f>L5/12+M5/2000</f>
        <v>0</v>
      </c>
      <c r="AA5" s="11" t="e">
        <f>#REF!/12+#REF!/2000</f>
        <v>#REF!</v>
      </c>
      <c r="AB5" s="1"/>
      <c r="AC5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D5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E5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F5" s="13"/>
      <c r="AG5" s="12" t="e">
        <f t="shared" si="2"/>
        <v>#REF!</v>
      </c>
      <c r="AH5" s="12" t="e">
        <f t="shared" si="0"/>
        <v>#REF!</v>
      </c>
      <c r="AI5" s="12" t="e">
        <f t="shared" si="0"/>
        <v>#REF!</v>
      </c>
      <c r="AJ5" s="13"/>
      <c r="AK5" s="13">
        <f>IF(E5="دکتری",1,0)+IF(E5="فوق لیسانس",1,0)+IF(E5="لیسانس",1,0)</f>
        <v>0</v>
      </c>
      <c r="AL5" s="13">
        <f>IF(E5="دکتری",1,0)+IF(E5="فوق لیسانس",1,0)+IF(E5="لیسانس",1,0)</f>
        <v>0</v>
      </c>
      <c r="AM5" s="13">
        <f>IF(E5="دکتری",1,0)+IF(E5="فوق لیسانس",1,0)+IF(E5="لیسانس",1,0)</f>
        <v>0</v>
      </c>
      <c r="AN5" s="13"/>
      <c r="AO5" s="13" t="e">
        <f t="shared" si="3"/>
        <v>#REF!</v>
      </c>
      <c r="AP5" s="13">
        <f t="shared" si="1"/>
        <v>0</v>
      </c>
      <c r="AQ5" s="13" t="e">
        <f t="shared" si="1"/>
        <v>#REF!</v>
      </c>
      <c r="AR5" s="13"/>
      <c r="AS5" s="13">
        <f>IF(E5="دکتری",1,0)</f>
        <v>0</v>
      </c>
      <c r="AT5" s="13">
        <f>IF(E5="فوق لیسانس",1,0)</f>
        <v>0</v>
      </c>
      <c r="AU5" s="13">
        <f>IF(E5="لیسانس",1,0)</f>
        <v>0</v>
      </c>
      <c r="AV5" s="13">
        <f>IF(E5="فوق دیپلم و پایینتر",1,0)</f>
        <v>0</v>
      </c>
      <c r="AW5" s="13" t="e">
        <f>AS5*$Y5</f>
        <v>#REF!</v>
      </c>
      <c r="AX5" s="13" t="e">
        <f>AT5*$Y5</f>
        <v>#REF!</v>
      </c>
      <c r="AY5" s="13" t="e">
        <f>AU5*$Y5</f>
        <v>#REF!</v>
      </c>
      <c r="AZ5" s="13" t="e">
        <f>AV5*$Y5</f>
        <v>#REF!</v>
      </c>
      <c r="BA5" s="13">
        <f>AS5*$Z5</f>
        <v>0</v>
      </c>
      <c r="BB5" s="13">
        <f>AT5*$Z5</f>
        <v>0</v>
      </c>
      <c r="BC5" s="13">
        <f>AU5*$Z5</f>
        <v>0</v>
      </c>
      <c r="BD5" s="13">
        <f>AV5*$Z5</f>
        <v>0</v>
      </c>
      <c r="BE5" s="13" t="e">
        <f>AS5*$AA5</f>
        <v>#REF!</v>
      </c>
      <c r="BF5" s="13" t="e">
        <f>AT5*$AA5</f>
        <v>#REF!</v>
      </c>
      <c r="BG5" s="13" t="e">
        <f>AU5*$AA5</f>
        <v>#REF!</v>
      </c>
      <c r="BH5" s="13" t="e">
        <f>AV5*$AA5</f>
        <v>#REF!</v>
      </c>
      <c r="BI5" s="13" t="e">
        <f t="shared" si="4"/>
        <v>#REF!</v>
      </c>
      <c r="BJ5" s="13">
        <f t="shared" si="5"/>
        <v>0</v>
      </c>
      <c r="BK5" s="13" t="e">
        <f t="shared" si="6"/>
        <v>#REF!</v>
      </c>
      <c r="BL5" s="13"/>
      <c r="BM5" s="4" t="s">
        <v>45</v>
      </c>
      <c r="BO5" s="4" t="s">
        <v>59</v>
      </c>
      <c r="BQ5" s="4" t="s">
        <v>60</v>
      </c>
      <c r="BR5" s="4" t="s">
        <v>61</v>
      </c>
      <c r="BS5" s="15" t="e">
        <f>BS4/BS3</f>
        <v>#REF!</v>
      </c>
      <c r="BT5" s="15" t="e">
        <f t="shared" ref="BT5:BU5" si="7">BT4/BT3</f>
        <v>#REF!</v>
      </c>
      <c r="BU5" s="15" t="e">
        <f t="shared" si="7"/>
        <v>#REF!</v>
      </c>
    </row>
    <row r="6" spans="1:73" ht="18.75" customHeight="1" x14ac:dyDescent="0.3">
      <c r="A6" s="7">
        <v>4</v>
      </c>
      <c r="B6" s="7"/>
      <c r="C6" s="9"/>
      <c r="D6" s="9"/>
      <c r="E6" s="7"/>
      <c r="F6" s="7"/>
      <c r="G6" s="7"/>
      <c r="H6" s="7"/>
      <c r="I6" s="7"/>
      <c r="J6" s="7"/>
      <c r="K6" s="7"/>
      <c r="L6" s="7"/>
      <c r="M6" s="10"/>
      <c r="X6" s="1"/>
      <c r="Y6" s="11" t="e">
        <f>#REF!/12+#REF!/2000</f>
        <v>#REF!</v>
      </c>
      <c r="Z6" s="11">
        <f>L6/12+M6/2000</f>
        <v>0</v>
      </c>
      <c r="AA6" s="11" t="e">
        <f>#REF!/12+#REF!/2000</f>
        <v>#REF!</v>
      </c>
      <c r="AB6" s="1"/>
      <c r="AC6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D6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E6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F6" s="13"/>
      <c r="AG6" s="12" t="e">
        <f t="shared" si="2"/>
        <v>#REF!</v>
      </c>
      <c r="AH6" s="12" t="e">
        <f t="shared" si="0"/>
        <v>#REF!</v>
      </c>
      <c r="AI6" s="12" t="e">
        <f t="shared" si="0"/>
        <v>#REF!</v>
      </c>
      <c r="AJ6" s="13"/>
      <c r="AK6" s="13">
        <f>IF(E6="دکتری",1,0)+IF(E6="فوق لیسانس",1,0)+IF(E6="لیسانس",1,0)</f>
        <v>0</v>
      </c>
      <c r="AL6" s="13">
        <f>IF(E6="دکتری",1,0)+IF(E6="فوق لیسانس",1,0)+IF(E6="لیسانس",1,0)</f>
        <v>0</v>
      </c>
      <c r="AM6" s="13">
        <f>IF(E6="دکتری",1,0)+IF(E6="فوق لیسانس",1,0)+IF(E6="لیسانس",1,0)</f>
        <v>0</v>
      </c>
      <c r="AN6" s="13"/>
      <c r="AO6" s="13" t="e">
        <f t="shared" si="3"/>
        <v>#REF!</v>
      </c>
      <c r="AP6" s="13">
        <f t="shared" si="1"/>
        <v>0</v>
      </c>
      <c r="AQ6" s="13" t="e">
        <f t="shared" si="1"/>
        <v>#REF!</v>
      </c>
      <c r="AR6" s="13"/>
      <c r="AS6" s="13">
        <f>IF(E6="دکتری",1,0)</f>
        <v>0</v>
      </c>
      <c r="AT6" s="13">
        <f>IF(E6="فوق لیسانس",1,0)</f>
        <v>0</v>
      </c>
      <c r="AU6" s="13">
        <f>IF(E6="لیسانس",1,0)</f>
        <v>0</v>
      </c>
      <c r="AV6" s="13">
        <f>IF(E6="فوق دیپلم و پایینتر",1,0)</f>
        <v>0</v>
      </c>
      <c r="AW6" s="13" t="e">
        <f>AS6*$Y6</f>
        <v>#REF!</v>
      </c>
      <c r="AX6" s="13" t="e">
        <f>AT6*$Y6</f>
        <v>#REF!</v>
      </c>
      <c r="AY6" s="13" t="e">
        <f>AU6*$Y6</f>
        <v>#REF!</v>
      </c>
      <c r="AZ6" s="13" t="e">
        <f>AV6*$Y6</f>
        <v>#REF!</v>
      </c>
      <c r="BA6" s="13">
        <f>AS6*$Z6</f>
        <v>0</v>
      </c>
      <c r="BB6" s="13">
        <f>AT6*$Z6</f>
        <v>0</v>
      </c>
      <c r="BC6" s="13">
        <f>AU6*$Z6</f>
        <v>0</v>
      </c>
      <c r="BD6" s="13">
        <f>AV6*$Z6</f>
        <v>0</v>
      </c>
      <c r="BE6" s="13" t="e">
        <f>AS6*$AA6</f>
        <v>#REF!</v>
      </c>
      <c r="BF6" s="13" t="e">
        <f>AT6*$AA6</f>
        <v>#REF!</v>
      </c>
      <c r="BG6" s="13" t="e">
        <f>AU6*$AA6</f>
        <v>#REF!</v>
      </c>
      <c r="BH6" s="13" t="e">
        <f>AV6*$AA6</f>
        <v>#REF!</v>
      </c>
      <c r="BI6" s="13" t="e">
        <f t="shared" si="4"/>
        <v>#REF!</v>
      </c>
      <c r="BJ6" s="13">
        <f t="shared" si="5"/>
        <v>0</v>
      </c>
      <c r="BK6" s="13" t="e">
        <f t="shared" si="6"/>
        <v>#REF!</v>
      </c>
      <c r="BL6" s="13"/>
      <c r="BM6" s="1" t="s">
        <v>46</v>
      </c>
      <c r="BO6" s="4" t="s">
        <v>62</v>
      </c>
      <c r="BQ6" s="4" t="s">
        <v>63</v>
      </c>
      <c r="BR6" s="4" t="s">
        <v>64</v>
      </c>
      <c r="BS6" s="14" t="e">
        <f>SUM(AO3:AO12)</f>
        <v>#REF!</v>
      </c>
      <c r="BT6" s="14">
        <f>SUM(AP3:AP12)</f>
        <v>0</v>
      </c>
      <c r="BU6" s="14" t="e">
        <f>SUM(AQ3:AQ12)</f>
        <v>#REF!</v>
      </c>
    </row>
    <row r="7" spans="1:73" ht="18.75" customHeight="1" x14ac:dyDescent="0.3">
      <c r="A7" s="7">
        <v>5</v>
      </c>
      <c r="B7" s="7"/>
      <c r="C7" s="9"/>
      <c r="D7" s="9"/>
      <c r="E7" s="7"/>
      <c r="F7" s="7"/>
      <c r="G7" s="7"/>
      <c r="H7" s="7"/>
      <c r="I7" s="7"/>
      <c r="J7" s="7"/>
      <c r="K7" s="7"/>
      <c r="L7" s="7"/>
      <c r="M7" s="10"/>
      <c r="X7" s="1"/>
      <c r="Y7" s="11" t="e">
        <f>#REF!/12+#REF!/2000</f>
        <v>#REF!</v>
      </c>
      <c r="Z7" s="11">
        <f>L7/12+M7/2000</f>
        <v>0</v>
      </c>
      <c r="AA7" s="11" t="e">
        <f>#REF!/12+#REF!/2000</f>
        <v>#REF!</v>
      </c>
      <c r="AB7" s="1"/>
      <c r="AC7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D7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E7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F7" s="13"/>
      <c r="AG7" s="12" t="e">
        <f t="shared" si="2"/>
        <v>#REF!</v>
      </c>
      <c r="AH7" s="12" t="e">
        <f t="shared" si="0"/>
        <v>#REF!</v>
      </c>
      <c r="AI7" s="12" t="e">
        <f t="shared" si="0"/>
        <v>#REF!</v>
      </c>
      <c r="AJ7" s="13"/>
      <c r="AK7" s="13">
        <f>IF(E7="دکتری",1,0)+IF(E7="فوق لیسانس",1,0)+IF(E7="لیسانس",1,0)</f>
        <v>0</v>
      </c>
      <c r="AL7" s="13">
        <f>IF(E7="دکتری",1,0)+IF(E7="فوق لیسانس",1,0)+IF(E7="لیسانس",1,0)</f>
        <v>0</v>
      </c>
      <c r="AM7" s="13">
        <f>IF(E7="دکتری",1,0)+IF(E7="فوق لیسانس",1,0)+IF(E7="لیسانس",1,0)</f>
        <v>0</v>
      </c>
      <c r="AN7" s="13"/>
      <c r="AO7" s="13" t="e">
        <f t="shared" si="3"/>
        <v>#REF!</v>
      </c>
      <c r="AP7" s="13">
        <f t="shared" si="1"/>
        <v>0</v>
      </c>
      <c r="AQ7" s="13" t="e">
        <f t="shared" si="1"/>
        <v>#REF!</v>
      </c>
      <c r="AR7" s="13"/>
      <c r="AS7" s="13">
        <f>IF(E7="دکتری",1,0)</f>
        <v>0</v>
      </c>
      <c r="AT7" s="13">
        <f>IF(E7="فوق لیسانس",1,0)</f>
        <v>0</v>
      </c>
      <c r="AU7" s="13">
        <f>IF(E7="لیسانس",1,0)</f>
        <v>0</v>
      </c>
      <c r="AV7" s="13">
        <f>IF(E7="فوق دیپلم و پایینتر",1,0)</f>
        <v>0</v>
      </c>
      <c r="AW7" s="13" t="e">
        <f>AS7*$Y7</f>
        <v>#REF!</v>
      </c>
      <c r="AX7" s="13" t="e">
        <f>AT7*$Y7</f>
        <v>#REF!</v>
      </c>
      <c r="AY7" s="13" t="e">
        <f>AU7*$Y7</f>
        <v>#REF!</v>
      </c>
      <c r="AZ7" s="13" t="e">
        <f>AV7*$Y7</f>
        <v>#REF!</v>
      </c>
      <c r="BA7" s="13">
        <f>AS7*$Z7</f>
        <v>0</v>
      </c>
      <c r="BB7" s="13">
        <f>AT7*$Z7</f>
        <v>0</v>
      </c>
      <c r="BC7" s="13">
        <f>AU7*$Z7</f>
        <v>0</v>
      </c>
      <c r="BD7" s="13">
        <f>AV7*$Z7</f>
        <v>0</v>
      </c>
      <c r="BE7" s="13" t="e">
        <f>AS7*$AA7</f>
        <v>#REF!</v>
      </c>
      <c r="BF7" s="13" t="e">
        <f>AT7*$AA7</f>
        <v>#REF!</v>
      </c>
      <c r="BG7" s="13" t="e">
        <f>AU7*$AA7</f>
        <v>#REF!</v>
      </c>
      <c r="BH7" s="13" t="e">
        <f>AV7*$AA7</f>
        <v>#REF!</v>
      </c>
      <c r="BI7" s="13" t="e">
        <f t="shared" si="4"/>
        <v>#REF!</v>
      </c>
      <c r="BJ7" s="13">
        <f t="shared" si="5"/>
        <v>0</v>
      </c>
      <c r="BK7" s="13" t="e">
        <f t="shared" si="6"/>
        <v>#REF!</v>
      </c>
      <c r="BL7" s="13"/>
      <c r="BM7" s="16" t="s">
        <v>47</v>
      </c>
      <c r="BO7" s="4" t="s">
        <v>45</v>
      </c>
      <c r="BQ7" s="4" t="s">
        <v>65</v>
      </c>
      <c r="BR7" s="4" t="s">
        <v>66</v>
      </c>
      <c r="BS7" s="15" t="e">
        <f>BS6/BS3</f>
        <v>#REF!</v>
      </c>
      <c r="BT7" s="15" t="e">
        <f t="shared" ref="BT7:BU7" si="8">BT6/BT3</f>
        <v>#DIV/0!</v>
      </c>
      <c r="BU7" s="15" t="e">
        <f t="shared" si="8"/>
        <v>#REF!</v>
      </c>
    </row>
    <row r="8" spans="1:73" ht="18.75" customHeight="1" x14ac:dyDescent="0.3">
      <c r="A8" s="7">
        <v>6</v>
      </c>
      <c r="B8" s="7"/>
      <c r="C8" s="9"/>
      <c r="D8" s="9"/>
      <c r="E8" s="7"/>
      <c r="F8" s="7"/>
      <c r="G8" s="7"/>
      <c r="H8" s="7"/>
      <c r="I8" s="7"/>
      <c r="J8" s="7"/>
      <c r="K8" s="7"/>
      <c r="L8" s="7"/>
      <c r="M8" s="10"/>
      <c r="X8" s="1"/>
      <c r="Y8" s="11" t="e">
        <f>#REF!/12+#REF!/2000</f>
        <v>#REF!</v>
      </c>
      <c r="Z8" s="11">
        <f>L8/12+M8/2000</f>
        <v>0</v>
      </c>
      <c r="AA8" s="11" t="e">
        <f>#REF!/12+#REF!/2000</f>
        <v>#REF!</v>
      </c>
      <c r="AB8" s="1"/>
      <c r="AC8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D8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E8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F8" s="13"/>
      <c r="AG8" s="12" t="e">
        <f t="shared" si="2"/>
        <v>#REF!</v>
      </c>
      <c r="AH8" s="12" t="e">
        <f t="shared" si="0"/>
        <v>#REF!</v>
      </c>
      <c r="AI8" s="12" t="e">
        <f t="shared" si="0"/>
        <v>#REF!</v>
      </c>
      <c r="AJ8" s="13"/>
      <c r="AK8" s="13">
        <f>IF(E8="دکتری",1,0)+IF(E8="فوق لیسانس",1,0)+IF(E8="لیسانس",1,0)</f>
        <v>0</v>
      </c>
      <c r="AL8" s="13">
        <f>IF(E8="دکتری",1,0)+IF(E8="فوق لیسانس",1,0)+IF(E8="لیسانس",1,0)</f>
        <v>0</v>
      </c>
      <c r="AM8" s="13">
        <f>IF(E8="دکتری",1,0)+IF(E8="فوق لیسانس",1,0)+IF(E8="لیسانس",1,0)</f>
        <v>0</v>
      </c>
      <c r="AN8" s="13"/>
      <c r="AO8" s="13" t="e">
        <f t="shared" si="3"/>
        <v>#REF!</v>
      </c>
      <c r="AP8" s="13">
        <f t="shared" si="1"/>
        <v>0</v>
      </c>
      <c r="AQ8" s="13" t="e">
        <f t="shared" si="1"/>
        <v>#REF!</v>
      </c>
      <c r="AR8" s="13"/>
      <c r="AS8" s="13">
        <f>IF(E8="دکتری",1,0)</f>
        <v>0</v>
      </c>
      <c r="AT8" s="13">
        <f>IF(E8="فوق لیسانس",1,0)</f>
        <v>0</v>
      </c>
      <c r="AU8" s="13">
        <f>IF(E8="لیسانس",1,0)</f>
        <v>0</v>
      </c>
      <c r="AV8" s="13">
        <f>IF(E8="فوق دیپلم و پایینتر",1,0)</f>
        <v>0</v>
      </c>
      <c r="AW8" s="13" t="e">
        <f>AS8*$Y8</f>
        <v>#REF!</v>
      </c>
      <c r="AX8" s="13" t="e">
        <f>AT8*$Y8</f>
        <v>#REF!</v>
      </c>
      <c r="AY8" s="13" t="e">
        <f>AU8*$Y8</f>
        <v>#REF!</v>
      </c>
      <c r="AZ8" s="13" t="e">
        <f>AV8*$Y8</f>
        <v>#REF!</v>
      </c>
      <c r="BA8" s="13">
        <f>AS8*$Z8</f>
        <v>0</v>
      </c>
      <c r="BB8" s="13">
        <f>AT8*$Z8</f>
        <v>0</v>
      </c>
      <c r="BC8" s="13">
        <f>AU8*$Z8</f>
        <v>0</v>
      </c>
      <c r="BD8" s="13">
        <f>AV8*$Z8</f>
        <v>0</v>
      </c>
      <c r="BE8" s="13" t="e">
        <f>AS8*$AA8</f>
        <v>#REF!</v>
      </c>
      <c r="BF8" s="13" t="e">
        <f>AT8*$AA8</f>
        <v>#REF!</v>
      </c>
      <c r="BG8" s="13" t="e">
        <f>AU8*$AA8</f>
        <v>#REF!</v>
      </c>
      <c r="BH8" s="13" t="e">
        <f>AV8*$AA8</f>
        <v>#REF!</v>
      </c>
      <c r="BI8" s="13" t="e">
        <f t="shared" si="4"/>
        <v>#REF!</v>
      </c>
      <c r="BJ8" s="13">
        <f t="shared" si="5"/>
        <v>0</v>
      </c>
      <c r="BK8" s="13" t="e">
        <f t="shared" si="6"/>
        <v>#REF!</v>
      </c>
      <c r="BL8" s="13"/>
      <c r="BM8" s="16" t="s">
        <v>48</v>
      </c>
      <c r="BO8" s="1" t="s">
        <v>46</v>
      </c>
      <c r="BQ8" s="4" t="s">
        <v>67</v>
      </c>
      <c r="BR8" s="4" t="s">
        <v>68</v>
      </c>
      <c r="BS8" s="17" t="e">
        <f>SUM(BI3:BI12)</f>
        <v>#REF!</v>
      </c>
      <c r="BT8" s="17">
        <f>SUM(BJ3:BJ12)</f>
        <v>0</v>
      </c>
      <c r="BU8" s="17" t="e">
        <f>SUM(BK3:BK12)</f>
        <v>#REF!</v>
      </c>
    </row>
    <row r="9" spans="1:73" ht="18.75" customHeight="1" x14ac:dyDescent="0.3">
      <c r="A9" s="7">
        <v>7</v>
      </c>
      <c r="B9" s="7"/>
      <c r="C9" s="9"/>
      <c r="D9" s="9"/>
      <c r="E9" s="7"/>
      <c r="F9" s="7"/>
      <c r="G9" s="7"/>
      <c r="H9" s="7"/>
      <c r="I9" s="7"/>
      <c r="J9" s="7"/>
      <c r="K9" s="7"/>
      <c r="L9" s="7"/>
      <c r="M9" s="10"/>
      <c r="X9" s="1"/>
      <c r="Y9" s="11" t="e">
        <f>#REF!/12+#REF!/2000</f>
        <v>#REF!</v>
      </c>
      <c r="Z9" s="11">
        <f>L9/12+M9/2000</f>
        <v>0</v>
      </c>
      <c r="AA9" s="11" t="e">
        <f>#REF!/12+#REF!/2000</f>
        <v>#REF!</v>
      </c>
      <c r="AB9" s="1"/>
      <c r="AC9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D9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E9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F9" s="13"/>
      <c r="AG9" s="12" t="e">
        <f t="shared" si="2"/>
        <v>#REF!</v>
      </c>
      <c r="AH9" s="12" t="e">
        <f t="shared" si="0"/>
        <v>#REF!</v>
      </c>
      <c r="AI9" s="12" t="e">
        <f t="shared" si="0"/>
        <v>#REF!</v>
      </c>
      <c r="AJ9" s="13"/>
      <c r="AK9" s="13">
        <f>IF(E9="دکتری",1,0)+IF(E9="فوق لیسانس",1,0)+IF(E9="لیسانس",1,0)</f>
        <v>0</v>
      </c>
      <c r="AL9" s="13">
        <f>IF(E9="دکتری",1,0)+IF(E9="فوق لیسانس",1,0)+IF(E9="لیسانس",1,0)</f>
        <v>0</v>
      </c>
      <c r="AM9" s="13">
        <f>IF(E9="دکتری",1,0)+IF(E9="فوق لیسانس",1,0)+IF(E9="لیسانس",1,0)</f>
        <v>0</v>
      </c>
      <c r="AN9" s="13"/>
      <c r="AO9" s="13" t="e">
        <f t="shared" si="3"/>
        <v>#REF!</v>
      </c>
      <c r="AP9" s="13">
        <f t="shared" si="1"/>
        <v>0</v>
      </c>
      <c r="AQ9" s="13" t="e">
        <f t="shared" si="1"/>
        <v>#REF!</v>
      </c>
      <c r="AR9" s="13"/>
      <c r="AS9" s="13">
        <f>IF(E9="دکتری",1,0)</f>
        <v>0</v>
      </c>
      <c r="AT9" s="13">
        <f>IF(E9="فوق لیسانس",1,0)</f>
        <v>0</v>
      </c>
      <c r="AU9" s="13">
        <f>IF(E9="لیسانس",1,0)</f>
        <v>0</v>
      </c>
      <c r="AV9" s="13">
        <f>IF(E9="فوق دیپلم و پایینتر",1,0)</f>
        <v>0</v>
      </c>
      <c r="AW9" s="13" t="e">
        <f>AS9*$Y9</f>
        <v>#REF!</v>
      </c>
      <c r="AX9" s="13" t="e">
        <f>AT9*$Y9</f>
        <v>#REF!</v>
      </c>
      <c r="AY9" s="13" t="e">
        <f>AU9*$Y9</f>
        <v>#REF!</v>
      </c>
      <c r="AZ9" s="13" t="e">
        <f>AV9*$Y9</f>
        <v>#REF!</v>
      </c>
      <c r="BA9" s="13">
        <f>AS9*$Z9</f>
        <v>0</v>
      </c>
      <c r="BB9" s="13">
        <f>AT9*$Z9</f>
        <v>0</v>
      </c>
      <c r="BC9" s="13">
        <f>AU9*$Z9</f>
        <v>0</v>
      </c>
      <c r="BD9" s="13">
        <f>AV9*$Z9</f>
        <v>0</v>
      </c>
      <c r="BE9" s="13" t="e">
        <f>AS9*$AA9</f>
        <v>#REF!</v>
      </c>
      <c r="BF9" s="13" t="e">
        <f>AT9*$AA9</f>
        <v>#REF!</v>
      </c>
      <c r="BG9" s="13" t="e">
        <f>AU9*$AA9</f>
        <v>#REF!</v>
      </c>
      <c r="BH9" s="13" t="e">
        <f>AV9*$AA9</f>
        <v>#REF!</v>
      </c>
      <c r="BI9" s="13" t="e">
        <f t="shared" si="4"/>
        <v>#REF!</v>
      </c>
      <c r="BJ9" s="13">
        <f t="shared" si="5"/>
        <v>0</v>
      </c>
      <c r="BK9" s="13" t="e">
        <f t="shared" si="6"/>
        <v>#REF!</v>
      </c>
      <c r="BL9" s="13"/>
      <c r="BM9" s="4" t="s">
        <v>69</v>
      </c>
      <c r="BO9" s="18" t="s">
        <v>47</v>
      </c>
      <c r="BQ9" s="4" t="s">
        <v>70</v>
      </c>
    </row>
    <row r="10" spans="1:73" ht="18.75" customHeight="1" x14ac:dyDescent="0.3">
      <c r="A10" s="7">
        <v>8</v>
      </c>
      <c r="B10" s="7"/>
      <c r="C10" s="9"/>
      <c r="D10" s="9"/>
      <c r="E10" s="7"/>
      <c r="F10" s="7"/>
      <c r="G10" s="7"/>
      <c r="H10" s="7"/>
      <c r="I10" s="7"/>
      <c r="J10" s="7"/>
      <c r="K10" s="7"/>
      <c r="L10" s="7"/>
      <c r="M10" s="10"/>
      <c r="X10" s="1"/>
      <c r="Y10" s="11" t="e">
        <f>#REF!/12+#REF!/2000</f>
        <v>#REF!</v>
      </c>
      <c r="Z10" s="11">
        <f>L10/12+M10/2000</f>
        <v>0</v>
      </c>
      <c r="AA10" s="11" t="e">
        <f>#REF!/12+#REF!/2000</f>
        <v>#REF!</v>
      </c>
      <c r="AB10" s="1"/>
      <c r="AC10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D10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E10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F10" s="13"/>
      <c r="AG10" s="12" t="e">
        <f t="shared" si="2"/>
        <v>#REF!</v>
      </c>
      <c r="AH10" s="12" t="e">
        <f t="shared" si="0"/>
        <v>#REF!</v>
      </c>
      <c r="AI10" s="12" t="e">
        <f t="shared" si="0"/>
        <v>#REF!</v>
      </c>
      <c r="AJ10" s="13"/>
      <c r="AK10" s="13">
        <f>IF(E10="دکتری",1,0)+IF(E10="فوق لیسانس",1,0)+IF(E10="لیسانس",1,0)</f>
        <v>0</v>
      </c>
      <c r="AL10" s="13">
        <f>IF(E10="دکتری",1,0)+IF(E10="فوق لیسانس",1,0)+IF(E10="لیسانس",1,0)</f>
        <v>0</v>
      </c>
      <c r="AM10" s="13">
        <f>IF(E10="دکتری",1,0)+IF(E10="فوق لیسانس",1,0)+IF(E10="لیسانس",1,0)</f>
        <v>0</v>
      </c>
      <c r="AN10" s="13"/>
      <c r="AO10" s="13" t="e">
        <f t="shared" si="3"/>
        <v>#REF!</v>
      </c>
      <c r="AP10" s="13">
        <f t="shared" si="1"/>
        <v>0</v>
      </c>
      <c r="AQ10" s="13" t="e">
        <f t="shared" si="1"/>
        <v>#REF!</v>
      </c>
      <c r="AR10" s="13"/>
      <c r="AS10" s="13">
        <f>IF(E10="دکتری",1,0)</f>
        <v>0</v>
      </c>
      <c r="AT10" s="13">
        <f>IF(E10="فوق لیسانس",1,0)</f>
        <v>0</v>
      </c>
      <c r="AU10" s="13">
        <f>IF(E10="لیسانس",1,0)</f>
        <v>0</v>
      </c>
      <c r="AV10" s="13">
        <f>IF(E10="فوق دیپلم و پایینتر",1,0)</f>
        <v>0</v>
      </c>
      <c r="AW10" s="13" t="e">
        <f>AS10*$Y10</f>
        <v>#REF!</v>
      </c>
      <c r="AX10" s="13" t="e">
        <f>AT10*$Y10</f>
        <v>#REF!</v>
      </c>
      <c r="AY10" s="13" t="e">
        <f>AU10*$Y10</f>
        <v>#REF!</v>
      </c>
      <c r="AZ10" s="13" t="e">
        <f>AV10*$Y10</f>
        <v>#REF!</v>
      </c>
      <c r="BA10" s="13">
        <f>AS10*$Z10</f>
        <v>0</v>
      </c>
      <c r="BB10" s="13">
        <f>AT10*$Z10</f>
        <v>0</v>
      </c>
      <c r="BC10" s="13">
        <f>AU10*$Z10</f>
        <v>0</v>
      </c>
      <c r="BD10" s="13">
        <f>AV10*$Z10</f>
        <v>0</v>
      </c>
      <c r="BE10" s="13" t="e">
        <f>AS10*$AA10</f>
        <v>#REF!</v>
      </c>
      <c r="BF10" s="13" t="e">
        <f>AT10*$AA10</f>
        <v>#REF!</v>
      </c>
      <c r="BG10" s="13" t="e">
        <f>AU10*$AA10</f>
        <v>#REF!</v>
      </c>
      <c r="BH10" s="13" t="e">
        <f>AV10*$AA10</f>
        <v>#REF!</v>
      </c>
      <c r="BI10" s="13" t="e">
        <f t="shared" si="4"/>
        <v>#REF!</v>
      </c>
      <c r="BJ10" s="13">
        <f t="shared" si="5"/>
        <v>0</v>
      </c>
      <c r="BK10" s="13" t="e">
        <f t="shared" si="6"/>
        <v>#REF!</v>
      </c>
      <c r="BL10" s="13"/>
      <c r="BO10" s="18" t="s">
        <v>48</v>
      </c>
      <c r="BQ10" s="4" t="s">
        <v>71</v>
      </c>
    </row>
    <row r="11" spans="1:73" ht="18.75" customHeight="1" x14ac:dyDescent="0.3">
      <c r="A11" s="7">
        <v>9</v>
      </c>
      <c r="B11" s="7"/>
      <c r="C11" s="9"/>
      <c r="D11" s="9"/>
      <c r="E11" s="7"/>
      <c r="F11" s="7"/>
      <c r="G11" s="7"/>
      <c r="H11" s="7"/>
      <c r="I11" s="7"/>
      <c r="J11" s="7"/>
      <c r="K11" s="7"/>
      <c r="L11" s="7"/>
      <c r="M11" s="10"/>
      <c r="X11" s="1"/>
      <c r="Y11" s="11" t="e">
        <f>#REF!/12+#REF!/2000</f>
        <v>#REF!</v>
      </c>
      <c r="Z11" s="11">
        <f>L11/12+M11/2000</f>
        <v>0</v>
      </c>
      <c r="AA11" s="11" t="e">
        <f>#REF!/12+#REF!/2000</f>
        <v>#REF!</v>
      </c>
      <c r="AB11" s="1"/>
      <c r="AC11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D11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E11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F11" s="13"/>
      <c r="AG11" s="12" t="e">
        <f t="shared" si="2"/>
        <v>#REF!</v>
      </c>
      <c r="AH11" s="12" t="e">
        <f t="shared" si="0"/>
        <v>#REF!</v>
      </c>
      <c r="AI11" s="12" t="e">
        <f t="shared" si="0"/>
        <v>#REF!</v>
      </c>
      <c r="AJ11" s="13"/>
      <c r="AK11" s="13">
        <f>IF(E11="دکتری",1,0)+IF(E11="فوق لیسانس",1,0)+IF(E11="لیسانس",1,0)</f>
        <v>0</v>
      </c>
      <c r="AL11" s="13">
        <f>IF(E11="دکتری",1,0)+IF(E11="فوق لیسانس",1,0)+IF(E11="لیسانس",1,0)</f>
        <v>0</v>
      </c>
      <c r="AM11" s="13">
        <f>IF(E11="دکتری",1,0)+IF(E11="فوق لیسانس",1,0)+IF(E11="لیسانس",1,0)</f>
        <v>0</v>
      </c>
      <c r="AN11" s="13"/>
      <c r="AO11" s="13" t="e">
        <f t="shared" si="3"/>
        <v>#REF!</v>
      </c>
      <c r="AP11" s="13">
        <f t="shared" si="1"/>
        <v>0</v>
      </c>
      <c r="AQ11" s="13" t="e">
        <f t="shared" si="1"/>
        <v>#REF!</v>
      </c>
      <c r="AR11" s="13"/>
      <c r="AS11" s="13">
        <f>IF(E11="دکتری",1,0)</f>
        <v>0</v>
      </c>
      <c r="AT11" s="13">
        <f>IF(E11="فوق لیسانس",1,0)</f>
        <v>0</v>
      </c>
      <c r="AU11" s="13">
        <f>IF(E11="لیسانس",1,0)</f>
        <v>0</v>
      </c>
      <c r="AV11" s="13">
        <f>IF(E11="فوق دیپلم و پایینتر",1,0)</f>
        <v>0</v>
      </c>
      <c r="AW11" s="13" t="e">
        <f>AS11*$Y11</f>
        <v>#REF!</v>
      </c>
      <c r="AX11" s="13" t="e">
        <f>AT11*$Y11</f>
        <v>#REF!</v>
      </c>
      <c r="AY11" s="13" t="e">
        <f>AU11*$Y11</f>
        <v>#REF!</v>
      </c>
      <c r="AZ11" s="13" t="e">
        <f>AV11*$Y11</f>
        <v>#REF!</v>
      </c>
      <c r="BA11" s="13">
        <f>AS11*$Z11</f>
        <v>0</v>
      </c>
      <c r="BB11" s="13">
        <f>AT11*$Z11</f>
        <v>0</v>
      </c>
      <c r="BC11" s="13">
        <f>AU11*$Z11</f>
        <v>0</v>
      </c>
      <c r="BD11" s="13">
        <f>AV11*$Z11</f>
        <v>0</v>
      </c>
      <c r="BE11" s="13" t="e">
        <f>AS11*$AA11</f>
        <v>#REF!</v>
      </c>
      <c r="BF11" s="13" t="e">
        <f>AT11*$AA11</f>
        <v>#REF!</v>
      </c>
      <c r="BG11" s="13" t="e">
        <f>AU11*$AA11</f>
        <v>#REF!</v>
      </c>
      <c r="BH11" s="13" t="e">
        <f>AV11*$AA11</f>
        <v>#REF!</v>
      </c>
      <c r="BI11" s="13" t="e">
        <f t="shared" si="4"/>
        <v>#REF!</v>
      </c>
      <c r="BJ11" s="13">
        <f t="shared" si="5"/>
        <v>0</v>
      </c>
      <c r="BK11" s="13" t="e">
        <f t="shared" si="6"/>
        <v>#REF!</v>
      </c>
      <c r="BL11" s="13"/>
      <c r="BQ11" s="4" t="s">
        <v>72</v>
      </c>
    </row>
    <row r="12" spans="1:73" ht="18.75" customHeight="1" x14ac:dyDescent="0.3">
      <c r="A12" s="7">
        <v>10</v>
      </c>
      <c r="B12" s="7"/>
      <c r="C12" s="9"/>
      <c r="D12" s="9"/>
      <c r="E12" s="7"/>
      <c r="F12" s="7"/>
      <c r="G12" s="7"/>
      <c r="H12" s="7"/>
      <c r="I12" s="7"/>
      <c r="J12" s="7"/>
      <c r="K12" s="7"/>
      <c r="L12" s="7"/>
      <c r="M12" s="10"/>
      <c r="X12" s="1"/>
      <c r="Y12" s="11" t="e">
        <f>#REF!/12+#REF!/2000</f>
        <v>#REF!</v>
      </c>
      <c r="Z12" s="11">
        <f>L12/12+M12/2000</f>
        <v>0</v>
      </c>
      <c r="AA12" s="11" t="e">
        <f>#REF!/12+#REF!/2000</f>
        <v>#REF!</v>
      </c>
      <c r="AB12" s="1"/>
      <c r="AC12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D12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E12" s="12" t="e">
        <f>IF(#REF!="5. طراحی، تحقيق و توسعه و آزمايش، ساخت نمونه اوليه(Prototype)، تست و کنترل کیفیت",1,0)*#REF!+IF(#REF!="5. طراحی، تحقيق و توسعه و آزمايش، ساخت نمونه اوليه(Prototype)، تست و کنترل کیفیت",1,0)*#REF!</f>
        <v>#REF!</v>
      </c>
      <c r="AF12" s="13"/>
      <c r="AG12" s="12" t="e">
        <f t="shared" si="2"/>
        <v>#REF!</v>
      </c>
      <c r="AH12" s="12" t="e">
        <f t="shared" si="0"/>
        <v>#REF!</v>
      </c>
      <c r="AI12" s="12" t="e">
        <f t="shared" si="0"/>
        <v>#REF!</v>
      </c>
      <c r="AJ12" s="13"/>
      <c r="AK12" s="13">
        <f>IF(E12="دکتری",1,0)+IF(E12="فوق لیسانس",1,0)+IF(E12="لیسانس",1,0)</f>
        <v>0</v>
      </c>
      <c r="AL12" s="13">
        <f>IF(E12="دکتری",1,0)+IF(E12="فوق لیسانس",1,0)+IF(E12="لیسانس",1,0)</f>
        <v>0</v>
      </c>
      <c r="AM12" s="13">
        <f>IF(E12="دکتری",1,0)+IF(E12="فوق لیسانس",1,0)+IF(E12="لیسانس",1,0)</f>
        <v>0</v>
      </c>
      <c r="AN12" s="13"/>
      <c r="AO12" s="13" t="e">
        <f t="shared" si="3"/>
        <v>#REF!</v>
      </c>
      <c r="AP12" s="13">
        <f t="shared" si="1"/>
        <v>0</v>
      </c>
      <c r="AQ12" s="13" t="e">
        <f t="shared" si="1"/>
        <v>#REF!</v>
      </c>
      <c r="AR12" s="13"/>
      <c r="AS12" s="13">
        <f>IF(E12="دکتری",1,0)</f>
        <v>0</v>
      </c>
      <c r="AT12" s="13">
        <f>IF(E12="فوق لیسانس",1,0)</f>
        <v>0</v>
      </c>
      <c r="AU12" s="13">
        <f>IF(E12="لیسانس",1,0)</f>
        <v>0</v>
      </c>
      <c r="AV12" s="13">
        <f>IF(E12="فوق دیپلم و پایینتر",1,0)</f>
        <v>0</v>
      </c>
      <c r="AW12" s="13" t="e">
        <f>AS12*$Y12</f>
        <v>#REF!</v>
      </c>
      <c r="AX12" s="13" t="e">
        <f>AT12*$Y12</f>
        <v>#REF!</v>
      </c>
      <c r="AY12" s="13" t="e">
        <f>AU12*$Y12</f>
        <v>#REF!</v>
      </c>
      <c r="AZ12" s="13" t="e">
        <f>AV12*$Y12</f>
        <v>#REF!</v>
      </c>
      <c r="BA12" s="13">
        <f>AS12*$Z12</f>
        <v>0</v>
      </c>
      <c r="BB12" s="13">
        <f>AT12*$Z12</f>
        <v>0</v>
      </c>
      <c r="BC12" s="13">
        <f>AU12*$Z12</f>
        <v>0</v>
      </c>
      <c r="BD12" s="13">
        <f>AV12*$Z12</f>
        <v>0</v>
      </c>
      <c r="BE12" s="13" t="e">
        <f>AS12*$AA12</f>
        <v>#REF!</v>
      </c>
      <c r="BF12" s="13" t="e">
        <f>AT12*$AA12</f>
        <v>#REF!</v>
      </c>
      <c r="BG12" s="13" t="e">
        <f>AU12*$AA12</f>
        <v>#REF!</v>
      </c>
      <c r="BH12" s="13" t="e">
        <f>AV12*$AA12</f>
        <v>#REF!</v>
      </c>
      <c r="BI12" s="13" t="e">
        <f t="shared" si="4"/>
        <v>#REF!</v>
      </c>
      <c r="BJ12" s="13">
        <f t="shared" si="5"/>
        <v>0</v>
      </c>
      <c r="BK12" s="13" t="e">
        <f t="shared" si="6"/>
        <v>#REF!</v>
      </c>
      <c r="BL12" s="13"/>
      <c r="BO12" s="18" t="s">
        <v>73</v>
      </c>
      <c r="BQ12" s="4" t="s">
        <v>74</v>
      </c>
    </row>
  </sheetData>
  <mergeCells count="24">
    <mergeCell ref="M1:M2"/>
    <mergeCell ref="A1:A2"/>
    <mergeCell ref="B1:B2"/>
    <mergeCell ref="C1:C2"/>
    <mergeCell ref="D1:D2"/>
    <mergeCell ref="G1:G2"/>
    <mergeCell ref="H1:H2"/>
    <mergeCell ref="E1:E2"/>
    <mergeCell ref="F1:F2"/>
    <mergeCell ref="K1:K2"/>
    <mergeCell ref="L1:L2"/>
    <mergeCell ref="BI1:BK1"/>
    <mergeCell ref="BR1:BU1"/>
    <mergeCell ref="I1:I2"/>
    <mergeCell ref="AK1:AM1"/>
    <mergeCell ref="AO1:AQ1"/>
    <mergeCell ref="AS1:AV1"/>
    <mergeCell ref="AW1:AZ1"/>
    <mergeCell ref="BA1:BD1"/>
    <mergeCell ref="BE1:BH1"/>
    <mergeCell ref="AG1:AI1"/>
    <mergeCell ref="J1:J2"/>
    <mergeCell ref="Y1:AA1"/>
    <mergeCell ref="AC1:AE1"/>
  </mergeCells>
  <dataValidations count="3">
    <dataValidation type="list" allowBlank="1" showInputMessage="1" showErrorMessage="1" sqref="E3:E12">
      <formula1>$BO$7:$BO$10</formula1>
    </dataValidation>
    <dataValidation type="list" allowBlank="1" showInputMessage="1" showErrorMessage="1" sqref="K3:K12">
      <formula1>#REF!</formula1>
    </dataValidation>
    <dataValidation type="list" allowBlank="1" showInputMessage="1" showErrorMessage="1" sqref="I3:I12">
      <formula1>#REF!</formula1>
    </dataValidation>
  </dataValidations>
  <printOptions horizontalCentered="1"/>
  <pageMargins left="0.45" right="0.45" top="0.5" bottom="0.5" header="0.3" footer="0.3"/>
  <pageSetup scale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2"/>
  <sheetViews>
    <sheetView rightToLeft="1" view="pageBreakPreview" zoomScaleNormal="100" zoomScaleSheetLayoutView="100" workbookViewId="0">
      <selection activeCell="C1" sqref="C1:E1"/>
    </sheetView>
  </sheetViews>
  <sheetFormatPr defaultColWidth="9.109375" defaultRowHeight="18.600000000000001" x14ac:dyDescent="0.3"/>
  <cols>
    <col min="1" max="1" width="6.5546875" style="20" customWidth="1"/>
    <col min="2" max="2" width="43.88671875" style="20" customWidth="1"/>
    <col min="3" max="5" width="22.6640625" style="20" customWidth="1"/>
    <col min="6" max="6" width="33.88671875" style="20" customWidth="1"/>
    <col min="7" max="7" width="10.6640625" style="20" customWidth="1"/>
    <col min="8" max="8" width="19.33203125" style="20" customWidth="1"/>
    <col min="10" max="13" width="0" hidden="1" customWidth="1"/>
    <col min="14" max="14" width="26.33203125" style="20" hidden="1" customWidth="1"/>
    <col min="15" max="15" width="26.109375" style="20" hidden="1" customWidth="1"/>
    <col min="16" max="16" width="23.6640625" style="20" hidden="1" customWidth="1"/>
    <col min="17" max="17" width="24.6640625" style="20" hidden="1" customWidth="1"/>
    <col min="18" max="18" width="21.33203125" style="20" hidden="1" customWidth="1"/>
    <col min="19" max="19" width="21.109375" style="20" hidden="1" customWidth="1"/>
    <col min="20" max="20" width="20.6640625" style="20" hidden="1" customWidth="1"/>
    <col min="21" max="21" width="76" style="20" hidden="1" customWidth="1"/>
    <col min="22" max="22" width="12.88671875" style="20" hidden="1" customWidth="1"/>
    <col min="23" max="23" width="7.109375" style="20" hidden="1" customWidth="1"/>
    <col min="24" max="24" width="7.6640625" style="20" hidden="1" customWidth="1"/>
    <col min="25" max="25" width="22.88671875" style="20" hidden="1" customWidth="1"/>
    <col min="26" max="26" width="30.88671875" style="20" hidden="1" customWidth="1"/>
    <col min="27" max="34" width="9.6640625" style="20" hidden="1" customWidth="1"/>
    <col min="35" max="36" width="9.109375" style="20" hidden="1" customWidth="1"/>
    <col min="37" max="37" width="4.5546875" style="20" hidden="1" customWidth="1"/>
    <col min="38" max="52" width="9.109375" style="20" hidden="1" customWidth="1"/>
    <col min="53" max="53" width="13.6640625" style="20" hidden="1" customWidth="1"/>
    <col min="54" max="70" width="9.109375" style="20" hidden="1" customWidth="1"/>
    <col min="71" max="92" width="9.109375" style="20"/>
    <col min="93" max="93" width="55.5546875" style="20" customWidth="1"/>
    <col min="94" max="16384" width="9.109375" style="20"/>
  </cols>
  <sheetData>
    <row r="1" spans="1:61" ht="47.4" customHeight="1" x14ac:dyDescent="0.3">
      <c r="A1" s="122" t="s">
        <v>13</v>
      </c>
      <c r="B1" s="122" t="s">
        <v>210</v>
      </c>
      <c r="C1" s="126" t="s">
        <v>193</v>
      </c>
      <c r="D1" s="127"/>
      <c r="E1" s="127"/>
      <c r="F1" s="124" t="s">
        <v>78</v>
      </c>
      <c r="G1" s="125"/>
      <c r="H1" s="125"/>
      <c r="N1" s="19" t="s">
        <v>79</v>
      </c>
      <c r="O1" s="128" t="s">
        <v>80</v>
      </c>
      <c r="P1" s="129"/>
      <c r="Q1" s="130"/>
      <c r="R1" s="119" t="s">
        <v>81</v>
      </c>
      <c r="S1" s="120"/>
      <c r="T1" s="121"/>
      <c r="U1" s="122" t="s">
        <v>77</v>
      </c>
      <c r="AA1" s="21"/>
      <c r="AB1" s="118" t="s">
        <v>82</v>
      </c>
      <c r="AC1" s="118"/>
      <c r="AD1" s="118"/>
      <c r="AE1" s="118"/>
      <c r="AF1" s="118"/>
      <c r="AH1" s="118" t="s">
        <v>83</v>
      </c>
      <c r="AI1" s="118"/>
      <c r="AJ1" s="118"/>
      <c r="AK1" s="118"/>
      <c r="AM1" s="118" t="s">
        <v>84</v>
      </c>
      <c r="AN1" s="118"/>
      <c r="AO1" s="118"/>
      <c r="AP1" s="118"/>
      <c r="AR1" s="118" t="s">
        <v>85</v>
      </c>
      <c r="AS1" s="118"/>
      <c r="AT1" s="118"/>
      <c r="AU1" s="118"/>
      <c r="AV1" s="118"/>
      <c r="AX1" s="118" t="s">
        <v>86</v>
      </c>
      <c r="AY1" s="118"/>
      <c r="AZ1" s="118"/>
      <c r="BA1" s="118"/>
      <c r="BB1" s="118"/>
      <c r="BC1" s="118"/>
      <c r="BE1" s="118" t="s">
        <v>87</v>
      </c>
      <c r="BG1" s="118" t="s">
        <v>88</v>
      </c>
      <c r="BH1" s="118"/>
      <c r="BI1" s="118"/>
    </row>
    <row r="2" spans="1:61" ht="42" customHeight="1" x14ac:dyDescent="0.3">
      <c r="A2" s="123"/>
      <c r="B2" s="123"/>
      <c r="C2" s="74" t="s">
        <v>163</v>
      </c>
      <c r="D2" s="74" t="s">
        <v>164</v>
      </c>
      <c r="E2" s="74" t="s">
        <v>165</v>
      </c>
      <c r="F2" s="74" t="s">
        <v>89</v>
      </c>
      <c r="G2" s="74" t="s">
        <v>90</v>
      </c>
      <c r="H2" s="74" t="s">
        <v>91</v>
      </c>
      <c r="N2" s="23" t="s">
        <v>92</v>
      </c>
      <c r="O2" s="22" t="s">
        <v>93</v>
      </c>
      <c r="P2" s="22" t="s">
        <v>94</v>
      </c>
      <c r="Q2" s="22" t="s">
        <v>166</v>
      </c>
      <c r="R2" s="22" t="s">
        <v>95</v>
      </c>
      <c r="S2" s="24" t="s">
        <v>96</v>
      </c>
      <c r="T2" s="24" t="s">
        <v>97</v>
      </c>
      <c r="U2" s="123"/>
      <c r="V2" s="25" t="s">
        <v>98</v>
      </c>
      <c r="W2" s="25" t="s">
        <v>99</v>
      </c>
      <c r="X2" s="26" t="s">
        <v>99</v>
      </c>
      <c r="Y2" s="25" t="s">
        <v>100</v>
      </c>
      <c r="Z2" s="25" t="s">
        <v>101</v>
      </c>
      <c r="AB2" s="20" t="s">
        <v>98</v>
      </c>
      <c r="AC2" s="20" t="s">
        <v>102</v>
      </c>
      <c r="AD2" s="20" t="s">
        <v>103</v>
      </c>
      <c r="AE2" s="20" t="s">
        <v>104</v>
      </c>
      <c r="AF2" s="20" t="s">
        <v>105</v>
      </c>
      <c r="AH2" s="20" t="s">
        <v>99</v>
      </c>
      <c r="AI2" s="20" t="s">
        <v>106</v>
      </c>
      <c r="AJ2" s="20" t="s">
        <v>107</v>
      </c>
      <c r="AK2" s="20" t="s">
        <v>105</v>
      </c>
      <c r="AM2" s="20" t="s">
        <v>99</v>
      </c>
      <c r="AN2" s="20" t="s">
        <v>106</v>
      </c>
      <c r="AO2" s="20" t="s">
        <v>107</v>
      </c>
      <c r="AP2" s="20" t="s">
        <v>105</v>
      </c>
      <c r="AR2" s="20" t="s">
        <v>100</v>
      </c>
      <c r="AS2" s="20" t="s">
        <v>108</v>
      </c>
      <c r="AT2" s="20" t="s">
        <v>109</v>
      </c>
      <c r="AU2" s="20" t="s">
        <v>110</v>
      </c>
      <c r="AV2" s="20" t="s">
        <v>105</v>
      </c>
      <c r="AX2" s="20" t="s">
        <v>111</v>
      </c>
      <c r="AY2" s="20" t="s">
        <v>112</v>
      </c>
      <c r="AZ2" s="20" t="s">
        <v>113</v>
      </c>
      <c r="BA2" s="20" t="s">
        <v>114</v>
      </c>
      <c r="BB2" s="20" t="s">
        <v>115</v>
      </c>
      <c r="BC2" s="20" t="s">
        <v>105</v>
      </c>
      <c r="BE2" s="118"/>
      <c r="BG2" s="20">
        <v>91</v>
      </c>
      <c r="BH2" s="20">
        <v>92</v>
      </c>
      <c r="BI2" s="20">
        <v>93</v>
      </c>
    </row>
    <row r="3" spans="1:61" x14ac:dyDescent="0.3">
      <c r="A3" s="27">
        <v>1</v>
      </c>
      <c r="B3" s="28"/>
      <c r="C3" s="28"/>
      <c r="D3" s="28"/>
      <c r="E3" s="28"/>
      <c r="F3" s="28"/>
      <c r="G3" s="28"/>
      <c r="H3" s="28"/>
      <c r="N3" s="28"/>
      <c r="O3" s="29"/>
      <c r="P3" s="29"/>
      <c r="Q3" s="29"/>
      <c r="R3" s="28"/>
      <c r="S3" s="30"/>
      <c r="T3" s="30"/>
      <c r="U3" s="28"/>
      <c r="V3" s="25" t="s">
        <v>102</v>
      </c>
      <c r="W3" s="25" t="s">
        <v>106</v>
      </c>
      <c r="X3" s="25" t="s">
        <v>106</v>
      </c>
      <c r="Y3" s="25" t="s">
        <v>108</v>
      </c>
      <c r="Z3" s="25" t="s">
        <v>112</v>
      </c>
      <c r="AB3" s="20">
        <f t="shared" ref="AB3:AB12" si="0">IF($C3="بالا",1,0)</f>
        <v>0</v>
      </c>
      <c r="AC3" s="20">
        <f t="shared" ref="AC3:AC12" si="1">IF($C3="متوسط به بالا",1,0)</f>
        <v>0</v>
      </c>
      <c r="AD3" s="20">
        <f t="shared" ref="AD3:AD12" si="2">IF($C3="متوسط به پایین",1,0)</f>
        <v>0</v>
      </c>
      <c r="AE3" s="20">
        <f t="shared" ref="AE3:AE12" si="3">IF($C3="پایین",1,0)</f>
        <v>0</v>
      </c>
      <c r="AF3" s="20">
        <f>AB3*1.2+AC3*1+AD3*0.7+AE3*0.2</f>
        <v>0</v>
      </c>
      <c r="AH3" s="20">
        <f>IF(D3="زیاد",1,0)</f>
        <v>0</v>
      </c>
      <c r="AI3" s="20">
        <f>IF(D3="متوسط",1,0)</f>
        <v>0</v>
      </c>
      <c r="AJ3" s="20">
        <f>IF(D3="کم",1,0)</f>
        <v>0</v>
      </c>
      <c r="AK3" s="20">
        <f>AH3*1+AI3*0.7+AJ3*0.5</f>
        <v>0</v>
      </c>
      <c r="AM3" s="20">
        <f>IF(E3="زیاد",1,0)</f>
        <v>0</v>
      </c>
      <c r="AN3" s="20">
        <f>IF(E3="متوسط",1,0)</f>
        <v>0</v>
      </c>
      <c r="AO3" s="20">
        <f>IF(E3="کم",1,0)</f>
        <v>0</v>
      </c>
      <c r="AP3" s="20">
        <f>AM3*1+AN3*0.7+AO3*0.5</f>
        <v>0</v>
      </c>
      <c r="AR3" s="20" t="e">
        <f>IF(#REF!="تحقیق و توسعه داخلی",1,0)</f>
        <v>#REF!</v>
      </c>
      <c r="AS3" s="20" t="e">
        <f>IF(#REF!="مهندسی معکوس",1,0)</f>
        <v>#REF!</v>
      </c>
      <c r="AT3" s="20" t="e">
        <f>IF(#REF!="انتقال فناوری",1,0)</f>
        <v>#REF!</v>
      </c>
      <c r="AU3" s="20" t="e">
        <f>IF(#REF!="واردات",1,0)</f>
        <v>#REF!</v>
      </c>
      <c r="AV3" s="20" t="e">
        <f>AR3*1+AS3*0.9+AT3*0.8+AU3*0.2</f>
        <v>#REF!</v>
      </c>
      <c r="AX3" s="20" t="e">
        <f>IF(#REF!="جدید در سطح بین المللی",1,0)</f>
        <v>#REF!</v>
      </c>
      <c r="AY3" s="20" t="e">
        <f>IF(#REF!="جدید در سطح ملی",1,0)</f>
        <v>#REF!</v>
      </c>
      <c r="AZ3" s="20" t="e">
        <f>IF(#REF!="جدید در سطح شرکت",1,0)</f>
        <v>#REF!</v>
      </c>
      <c r="BA3" s="20" t="e">
        <f>IF(#REF!="نوآوری و تغییرات عمده در محصولات فعلی",1,0)</f>
        <v>#REF!</v>
      </c>
      <c r="BB3" s="20" t="e">
        <f>IF(#REF!="فاقد نوآوری",1,0)</f>
        <v>#REF!</v>
      </c>
      <c r="BC3" s="20" t="e">
        <f>AX3*1.5+AY3*1.2+AZ3*1+BA3*0.7+BB3*0.5</f>
        <v>#REF!</v>
      </c>
      <c r="BE3" s="20" t="e">
        <f>AF3*AK3*AP3*AV3*BC3</f>
        <v>#REF!</v>
      </c>
      <c r="BG3" s="20" t="e">
        <f>BE3*O3</f>
        <v>#REF!</v>
      </c>
      <c r="BH3" s="20" t="e">
        <f>BE3*P3</f>
        <v>#REF!</v>
      </c>
      <c r="BI3" s="20" t="e">
        <f>BE3*Q3</f>
        <v>#REF!</v>
      </c>
    </row>
    <row r="4" spans="1:61" ht="18.75" customHeight="1" x14ac:dyDescent="0.3">
      <c r="A4" s="27">
        <v>2</v>
      </c>
      <c r="B4" s="28"/>
      <c r="C4" s="28"/>
      <c r="D4" s="28"/>
      <c r="E4" s="28"/>
      <c r="F4" s="28"/>
      <c r="G4" s="28"/>
      <c r="H4" s="28"/>
      <c r="N4" s="28"/>
      <c r="O4" s="29"/>
      <c r="P4" s="29"/>
      <c r="Q4" s="29"/>
      <c r="R4" s="28"/>
      <c r="S4" s="30"/>
      <c r="T4" s="30"/>
      <c r="U4" s="28"/>
      <c r="V4" s="31" t="s">
        <v>103</v>
      </c>
      <c r="W4" s="25" t="s">
        <v>107</v>
      </c>
      <c r="X4" s="25" t="s">
        <v>107</v>
      </c>
      <c r="Y4" s="25" t="s">
        <v>109</v>
      </c>
      <c r="Z4" s="25" t="s">
        <v>113</v>
      </c>
      <c r="AB4" s="20">
        <f t="shared" si="0"/>
        <v>0</v>
      </c>
      <c r="AC4" s="20">
        <f t="shared" si="1"/>
        <v>0</v>
      </c>
      <c r="AD4" s="20">
        <f t="shared" si="2"/>
        <v>0</v>
      </c>
      <c r="AE4" s="20">
        <f t="shared" si="3"/>
        <v>0</v>
      </c>
      <c r="AF4" s="20">
        <f t="shared" ref="AF4:AF12" si="4">AB4*1.2+AC4*1+AD4*0.7+AE4*0.2</f>
        <v>0</v>
      </c>
      <c r="AH4" s="20">
        <f>IF(D4="زیاد",1,0)</f>
        <v>0</v>
      </c>
      <c r="AI4" s="20">
        <f>IF(D4="متوسط",1,0)</f>
        <v>0</v>
      </c>
      <c r="AJ4" s="20">
        <f>IF(D4="کم",1,0)</f>
        <v>0</v>
      </c>
      <c r="AK4" s="20">
        <f t="shared" ref="AK4:AK12" si="5">AH4*1+AI4*0.7+AJ4*0.5</f>
        <v>0</v>
      </c>
      <c r="AM4" s="20">
        <f>IF(E4="زیاد",1,0)</f>
        <v>0</v>
      </c>
      <c r="AN4" s="20">
        <f>IF(E4="متوسط",1,0)</f>
        <v>0</v>
      </c>
      <c r="AO4" s="20">
        <f>IF(E4="کم",1,0)</f>
        <v>0</v>
      </c>
      <c r="AP4" s="20">
        <f t="shared" ref="AP4:AP12" si="6">AM4*1+AN4*0.7+AO4*0.5</f>
        <v>0</v>
      </c>
      <c r="AR4" s="20" t="e">
        <f>IF(#REF!="تحقیق و توسعه داخلی",1,0)</f>
        <v>#REF!</v>
      </c>
      <c r="AS4" s="20" t="e">
        <f>IF(#REF!="مهندسی معکوس",1,0)</f>
        <v>#REF!</v>
      </c>
      <c r="AT4" s="20" t="e">
        <f>IF(#REF!="انتقال فناوری",1,0)</f>
        <v>#REF!</v>
      </c>
      <c r="AU4" s="20" t="e">
        <f>IF(#REF!="واردات",1,0)</f>
        <v>#REF!</v>
      </c>
      <c r="AV4" s="20" t="e">
        <f t="shared" ref="AV4:AV12" si="7">AR4*1+AS4*0.9+AT4*0.8+AU4*0.2</f>
        <v>#REF!</v>
      </c>
      <c r="AX4" s="20" t="e">
        <f>IF(#REF!="جدید در سطح بین المللی",1,0)</f>
        <v>#REF!</v>
      </c>
      <c r="AY4" s="20" t="e">
        <f>IF(#REF!="جدید در سطح ملی",1,0)</f>
        <v>#REF!</v>
      </c>
      <c r="AZ4" s="20" t="e">
        <f>IF(#REF!="جدید در سطح شرکت",1,0)</f>
        <v>#REF!</v>
      </c>
      <c r="BA4" s="20" t="e">
        <f>IF(#REF!="نوآوری و تغییرات عمده در محصولات فعلی",1,0)</f>
        <v>#REF!</v>
      </c>
      <c r="BB4" s="20" t="e">
        <f>IF(#REF!="فاقد نوآوری",1,0)</f>
        <v>#REF!</v>
      </c>
      <c r="BC4" s="20" t="e">
        <f t="shared" ref="BC4:BC12" si="8">AX4*1.5+AY4*1.2+AZ4*1+BA4*0.7+BB4*0.5</f>
        <v>#REF!</v>
      </c>
      <c r="BE4" s="20" t="e">
        <f t="shared" ref="BE4:BE12" si="9">AF4*AK4*AP4*AV4*BC4</f>
        <v>#REF!</v>
      </c>
      <c r="BG4" s="20" t="e">
        <f t="shared" ref="BG4:BG12" si="10">BE4*O4</f>
        <v>#REF!</v>
      </c>
      <c r="BH4" s="20" t="e">
        <f t="shared" ref="BH4:BH12" si="11">BE4*P4</f>
        <v>#REF!</v>
      </c>
      <c r="BI4" s="20" t="e">
        <f t="shared" ref="BI4:BI12" si="12">BE4*Q4</f>
        <v>#REF!</v>
      </c>
    </row>
    <row r="5" spans="1:61" ht="18.75" customHeight="1" x14ac:dyDescent="0.3">
      <c r="A5" s="27">
        <v>3</v>
      </c>
      <c r="B5" s="28"/>
      <c r="C5" s="28"/>
      <c r="D5" s="28"/>
      <c r="E5" s="28"/>
      <c r="F5" s="28"/>
      <c r="G5" s="28"/>
      <c r="H5" s="28"/>
      <c r="N5" s="28"/>
      <c r="O5" s="29"/>
      <c r="P5" s="29"/>
      <c r="Q5" s="29"/>
      <c r="R5" s="28"/>
      <c r="S5" s="30"/>
      <c r="T5" s="30"/>
      <c r="U5" s="28"/>
      <c r="V5" s="25" t="s">
        <v>104</v>
      </c>
      <c r="W5" s="25"/>
      <c r="X5" s="25"/>
      <c r="Y5" s="25" t="s">
        <v>110</v>
      </c>
      <c r="Z5" s="25" t="s">
        <v>116</v>
      </c>
      <c r="AB5" s="20">
        <f t="shared" si="0"/>
        <v>0</v>
      </c>
      <c r="AC5" s="20">
        <f t="shared" si="1"/>
        <v>0</v>
      </c>
      <c r="AD5" s="20">
        <f t="shared" si="2"/>
        <v>0</v>
      </c>
      <c r="AE5" s="20">
        <f t="shared" si="3"/>
        <v>0</v>
      </c>
      <c r="AF5" s="20">
        <f t="shared" si="4"/>
        <v>0</v>
      </c>
      <c r="AH5" s="20">
        <f>IF(D5="زیاد",1,0)</f>
        <v>0</v>
      </c>
      <c r="AI5" s="20">
        <f>IF(D5="متوسط",1,0)</f>
        <v>0</v>
      </c>
      <c r="AJ5" s="20">
        <f>IF(D5="کم",1,0)</f>
        <v>0</v>
      </c>
      <c r="AK5" s="20">
        <f t="shared" si="5"/>
        <v>0</v>
      </c>
      <c r="AM5" s="20">
        <f>IF(E5="زیاد",1,0)</f>
        <v>0</v>
      </c>
      <c r="AN5" s="20">
        <f>IF(E5="متوسط",1,0)</f>
        <v>0</v>
      </c>
      <c r="AO5" s="20">
        <f>IF(E5="کم",1,0)</f>
        <v>0</v>
      </c>
      <c r="AP5" s="20">
        <f t="shared" si="6"/>
        <v>0</v>
      </c>
      <c r="AR5" s="20" t="e">
        <f>IF(#REF!="تحقیق و توسعه داخلی",1,0)</f>
        <v>#REF!</v>
      </c>
      <c r="AS5" s="20" t="e">
        <f>IF(#REF!="مهندسی معکوس",1,0)</f>
        <v>#REF!</v>
      </c>
      <c r="AT5" s="20" t="e">
        <f>IF(#REF!="انتقال فناوری",1,0)</f>
        <v>#REF!</v>
      </c>
      <c r="AU5" s="20" t="e">
        <f>IF(#REF!="واردات",1,0)</f>
        <v>#REF!</v>
      </c>
      <c r="AV5" s="20" t="e">
        <f t="shared" si="7"/>
        <v>#REF!</v>
      </c>
      <c r="AX5" s="20" t="e">
        <f>IF(#REF!="جدید در سطح بین المللی",1,0)</f>
        <v>#REF!</v>
      </c>
      <c r="AY5" s="20" t="e">
        <f>IF(#REF!="جدید در سطح ملی",1,0)</f>
        <v>#REF!</v>
      </c>
      <c r="AZ5" s="20" t="e">
        <f>IF(#REF!="جدید در سطح شرکت",1,0)</f>
        <v>#REF!</v>
      </c>
      <c r="BA5" s="20" t="e">
        <f>IF(#REF!="نوآوری و تغییرات عمده در محصولات فعلی",1,0)</f>
        <v>#REF!</v>
      </c>
      <c r="BB5" s="20" t="e">
        <f>IF(#REF!="فاقد نوآوری",1,0)</f>
        <v>#REF!</v>
      </c>
      <c r="BC5" s="20" t="e">
        <f t="shared" si="8"/>
        <v>#REF!</v>
      </c>
      <c r="BE5" s="20" t="e">
        <f t="shared" si="9"/>
        <v>#REF!</v>
      </c>
      <c r="BG5" s="20" t="e">
        <f t="shared" si="10"/>
        <v>#REF!</v>
      </c>
      <c r="BH5" s="20" t="e">
        <f t="shared" si="11"/>
        <v>#REF!</v>
      </c>
      <c r="BI5" s="20" t="e">
        <f t="shared" si="12"/>
        <v>#REF!</v>
      </c>
    </row>
    <row r="6" spans="1:61" ht="18.75" customHeight="1" x14ac:dyDescent="0.3">
      <c r="A6" s="27">
        <v>4</v>
      </c>
      <c r="B6" s="28"/>
      <c r="C6" s="28"/>
      <c r="D6" s="28"/>
      <c r="E6" s="28"/>
      <c r="F6" s="28"/>
      <c r="G6" s="28"/>
      <c r="H6" s="28"/>
      <c r="N6" s="28"/>
      <c r="O6" s="29"/>
      <c r="P6" s="29"/>
      <c r="Q6" s="29"/>
      <c r="R6" s="28"/>
      <c r="S6" s="30"/>
      <c r="T6" s="30"/>
      <c r="U6" s="28"/>
      <c r="V6" s="32"/>
      <c r="W6" s="32"/>
      <c r="X6" s="32" t="s">
        <v>117</v>
      </c>
      <c r="Y6" s="25"/>
      <c r="Z6" s="32" t="s">
        <v>115</v>
      </c>
      <c r="AA6" s="33"/>
      <c r="AB6" s="20">
        <f t="shared" si="0"/>
        <v>0</v>
      </c>
      <c r="AC6" s="20">
        <f t="shared" si="1"/>
        <v>0</v>
      </c>
      <c r="AD6" s="20">
        <f t="shared" si="2"/>
        <v>0</v>
      </c>
      <c r="AE6" s="20">
        <f t="shared" si="3"/>
        <v>0</v>
      </c>
      <c r="AF6" s="20">
        <f t="shared" si="4"/>
        <v>0</v>
      </c>
      <c r="AG6" s="33"/>
      <c r="AH6" s="20">
        <f>IF(D6="زیاد",1,0)</f>
        <v>0</v>
      </c>
      <c r="AI6" s="20">
        <f>IF(D6="متوسط",1,0)</f>
        <v>0</v>
      </c>
      <c r="AJ6" s="20">
        <f>IF(D6="کم",1,0)</f>
        <v>0</v>
      </c>
      <c r="AK6" s="20">
        <f t="shared" si="5"/>
        <v>0</v>
      </c>
      <c r="AM6" s="20">
        <f>IF(E6="زیاد",1,0)</f>
        <v>0</v>
      </c>
      <c r="AN6" s="20">
        <f>IF(E6="متوسط",1,0)</f>
        <v>0</v>
      </c>
      <c r="AO6" s="20">
        <f>IF(E6="کم",1,0)</f>
        <v>0</v>
      </c>
      <c r="AP6" s="20">
        <f t="shared" si="6"/>
        <v>0</v>
      </c>
      <c r="AR6" s="20" t="e">
        <f>IF(#REF!="تحقیق و توسعه داخلی",1,0)</f>
        <v>#REF!</v>
      </c>
      <c r="AS6" s="20" t="e">
        <f>IF(#REF!="مهندسی معکوس",1,0)</f>
        <v>#REF!</v>
      </c>
      <c r="AT6" s="20" t="e">
        <f>IF(#REF!="انتقال فناوری",1,0)</f>
        <v>#REF!</v>
      </c>
      <c r="AU6" s="20" t="e">
        <f>IF(#REF!="واردات",1,0)</f>
        <v>#REF!</v>
      </c>
      <c r="AV6" s="20" t="e">
        <f t="shared" si="7"/>
        <v>#REF!</v>
      </c>
      <c r="AX6" s="20" t="e">
        <f>IF(#REF!="جدید در سطح بین المللی",1,0)</f>
        <v>#REF!</v>
      </c>
      <c r="AY6" s="20" t="e">
        <f>IF(#REF!="جدید در سطح ملی",1,0)</f>
        <v>#REF!</v>
      </c>
      <c r="AZ6" s="20" t="e">
        <f>IF(#REF!="جدید در سطح شرکت",1,0)</f>
        <v>#REF!</v>
      </c>
      <c r="BA6" s="20" t="e">
        <f>IF(#REF!="نوآوری و تغییرات عمده در محصولات فعلی",1,0)</f>
        <v>#REF!</v>
      </c>
      <c r="BB6" s="20" t="e">
        <f>IF(#REF!="فاقد نوآوری",1,0)</f>
        <v>#REF!</v>
      </c>
      <c r="BC6" s="20" t="e">
        <f t="shared" si="8"/>
        <v>#REF!</v>
      </c>
      <c r="BE6" s="20" t="e">
        <f t="shared" si="9"/>
        <v>#REF!</v>
      </c>
      <c r="BG6" s="20" t="e">
        <f t="shared" si="10"/>
        <v>#REF!</v>
      </c>
      <c r="BH6" s="20" t="e">
        <f t="shared" si="11"/>
        <v>#REF!</v>
      </c>
      <c r="BI6" s="20" t="e">
        <f t="shared" si="12"/>
        <v>#REF!</v>
      </c>
    </row>
    <row r="7" spans="1:61" x14ac:dyDescent="0.3">
      <c r="A7" s="27">
        <v>5</v>
      </c>
      <c r="B7" s="28"/>
      <c r="C7" s="28"/>
      <c r="D7" s="28"/>
      <c r="E7" s="28"/>
      <c r="F7" s="28"/>
      <c r="G7" s="28"/>
      <c r="H7" s="28"/>
      <c r="N7" s="28"/>
      <c r="O7" s="29"/>
      <c r="P7" s="29"/>
      <c r="Q7" s="29"/>
      <c r="R7" s="28"/>
      <c r="S7" s="30"/>
      <c r="T7" s="30"/>
      <c r="U7" s="28"/>
      <c r="V7" s="25"/>
      <c r="W7" s="25"/>
      <c r="X7" s="25" t="s">
        <v>118</v>
      </c>
      <c r="Y7" s="25" t="s">
        <v>119</v>
      </c>
      <c r="Z7" s="25"/>
      <c r="AB7" s="20">
        <f t="shared" si="0"/>
        <v>0</v>
      </c>
      <c r="AC7" s="20">
        <f t="shared" si="1"/>
        <v>0</v>
      </c>
      <c r="AD7" s="20">
        <f t="shared" si="2"/>
        <v>0</v>
      </c>
      <c r="AE7" s="20">
        <f t="shared" si="3"/>
        <v>0</v>
      </c>
      <c r="AF7" s="20">
        <f t="shared" si="4"/>
        <v>0</v>
      </c>
      <c r="AH7" s="20">
        <f>IF(D7="زیاد",1,0)</f>
        <v>0</v>
      </c>
      <c r="AI7" s="20">
        <f>IF(D7="متوسط",1,0)</f>
        <v>0</v>
      </c>
      <c r="AJ7" s="20">
        <f>IF(D7="کم",1,0)</f>
        <v>0</v>
      </c>
      <c r="AK7" s="20">
        <f t="shared" si="5"/>
        <v>0</v>
      </c>
      <c r="AM7" s="20">
        <f>IF(E7="زیاد",1,0)</f>
        <v>0</v>
      </c>
      <c r="AN7" s="20">
        <f>IF(E7="متوسط",1,0)</f>
        <v>0</v>
      </c>
      <c r="AO7" s="20">
        <f>IF(E7="کم",1,0)</f>
        <v>0</v>
      </c>
      <c r="AP7" s="20">
        <f t="shared" si="6"/>
        <v>0</v>
      </c>
      <c r="AR7" s="20" t="e">
        <f>IF(#REF!="تحقیق و توسعه داخلی",1,0)</f>
        <v>#REF!</v>
      </c>
      <c r="AS7" s="20" t="e">
        <f>IF(#REF!="مهندسی معکوس",1,0)</f>
        <v>#REF!</v>
      </c>
      <c r="AT7" s="20" t="e">
        <f>IF(#REF!="انتقال فناوری",1,0)</f>
        <v>#REF!</v>
      </c>
      <c r="AU7" s="20" t="e">
        <f>IF(#REF!="واردات",1,0)</f>
        <v>#REF!</v>
      </c>
      <c r="AV7" s="20" t="e">
        <f t="shared" si="7"/>
        <v>#REF!</v>
      </c>
      <c r="AX7" s="20" t="e">
        <f>IF(#REF!="جدید در سطح بین المللی",1,0)</f>
        <v>#REF!</v>
      </c>
      <c r="AY7" s="20" t="e">
        <f>IF(#REF!="جدید در سطح ملی",1,0)</f>
        <v>#REF!</v>
      </c>
      <c r="AZ7" s="20" t="e">
        <f>IF(#REF!="جدید در سطح شرکت",1,0)</f>
        <v>#REF!</v>
      </c>
      <c r="BA7" s="20" t="e">
        <f>IF(#REF!="نوآوری و تغییرات عمده در محصولات فعلی",1,0)</f>
        <v>#REF!</v>
      </c>
      <c r="BB7" s="20" t="e">
        <f>IF(#REF!="فاقد نوآوری",1,0)</f>
        <v>#REF!</v>
      </c>
      <c r="BC7" s="20" t="e">
        <f t="shared" si="8"/>
        <v>#REF!</v>
      </c>
      <c r="BE7" s="20" t="e">
        <f t="shared" si="9"/>
        <v>#REF!</v>
      </c>
      <c r="BG7" s="20" t="e">
        <f t="shared" si="10"/>
        <v>#REF!</v>
      </c>
      <c r="BH7" s="20" t="e">
        <f t="shared" si="11"/>
        <v>#REF!</v>
      </c>
      <c r="BI7" s="20" t="e">
        <f t="shared" si="12"/>
        <v>#REF!</v>
      </c>
    </row>
    <row r="8" spans="1:61" ht="20.399999999999999" x14ac:dyDescent="0.3">
      <c r="A8" s="27">
        <v>6</v>
      </c>
      <c r="B8" s="28"/>
      <c r="C8" s="28"/>
      <c r="D8" s="28"/>
      <c r="E8" s="28"/>
      <c r="F8" s="28"/>
      <c r="G8" s="28"/>
      <c r="H8" s="28"/>
      <c r="N8" s="28"/>
      <c r="O8" s="29"/>
      <c r="P8" s="29"/>
      <c r="Q8" s="29"/>
      <c r="R8" s="28"/>
      <c r="S8" s="34"/>
      <c r="T8" s="34"/>
      <c r="U8" s="28"/>
      <c r="Y8" s="20" t="s">
        <v>120</v>
      </c>
      <c r="AB8" s="20">
        <f t="shared" si="0"/>
        <v>0</v>
      </c>
      <c r="AC8" s="20">
        <f t="shared" si="1"/>
        <v>0</v>
      </c>
      <c r="AD8" s="20">
        <f t="shared" si="2"/>
        <v>0</v>
      </c>
      <c r="AE8" s="20">
        <f t="shared" si="3"/>
        <v>0</v>
      </c>
      <c r="AF8" s="20">
        <f t="shared" si="4"/>
        <v>0</v>
      </c>
      <c r="AH8" s="20">
        <f>IF(D8="زیاد",1,0)</f>
        <v>0</v>
      </c>
      <c r="AI8" s="20">
        <f>IF(D8="متوسط",1,0)</f>
        <v>0</v>
      </c>
      <c r="AJ8" s="20">
        <f>IF(D8="کم",1,0)</f>
        <v>0</v>
      </c>
      <c r="AK8" s="20">
        <f t="shared" si="5"/>
        <v>0</v>
      </c>
      <c r="AM8" s="20">
        <f>IF(E8="زیاد",1,0)</f>
        <v>0</v>
      </c>
      <c r="AN8" s="20">
        <f>IF(E8="متوسط",1,0)</f>
        <v>0</v>
      </c>
      <c r="AO8" s="20">
        <f>IF(E8="کم",1,0)</f>
        <v>0</v>
      </c>
      <c r="AP8" s="20">
        <f t="shared" si="6"/>
        <v>0</v>
      </c>
      <c r="AR8" s="20" t="e">
        <f>IF(#REF!="تحقیق و توسعه داخلی",1,0)</f>
        <v>#REF!</v>
      </c>
      <c r="AS8" s="20" t="e">
        <f>IF(#REF!="مهندسی معکوس",1,0)</f>
        <v>#REF!</v>
      </c>
      <c r="AT8" s="20" t="e">
        <f>IF(#REF!="انتقال فناوری",1,0)</f>
        <v>#REF!</v>
      </c>
      <c r="AU8" s="20" t="e">
        <f>IF(#REF!="واردات",1,0)</f>
        <v>#REF!</v>
      </c>
      <c r="AV8" s="20" t="e">
        <f t="shared" si="7"/>
        <v>#REF!</v>
      </c>
      <c r="AX8" s="20" t="e">
        <f>IF(#REF!="جدید در سطح بین المللی",1,0)</f>
        <v>#REF!</v>
      </c>
      <c r="AY8" s="20" t="e">
        <f>IF(#REF!="جدید در سطح ملی",1,0)</f>
        <v>#REF!</v>
      </c>
      <c r="AZ8" s="20" t="e">
        <f>IF(#REF!="جدید در سطح شرکت",1,0)</f>
        <v>#REF!</v>
      </c>
      <c r="BA8" s="20" t="e">
        <f>IF(#REF!="نوآوری و تغییرات عمده در محصولات فعلی",1,0)</f>
        <v>#REF!</v>
      </c>
      <c r="BB8" s="20" t="e">
        <f>IF(#REF!="فاقد نوآوری",1,0)</f>
        <v>#REF!</v>
      </c>
      <c r="BC8" s="20" t="e">
        <f t="shared" si="8"/>
        <v>#REF!</v>
      </c>
      <c r="BE8" s="20" t="e">
        <f t="shared" si="9"/>
        <v>#REF!</v>
      </c>
      <c r="BG8" s="20" t="e">
        <f t="shared" si="10"/>
        <v>#REF!</v>
      </c>
      <c r="BH8" s="20" t="e">
        <f t="shared" si="11"/>
        <v>#REF!</v>
      </c>
      <c r="BI8" s="20" t="e">
        <f t="shared" si="12"/>
        <v>#REF!</v>
      </c>
    </row>
    <row r="9" spans="1:61" ht="20.399999999999999" x14ac:dyDescent="0.3">
      <c r="A9" s="27">
        <v>7</v>
      </c>
      <c r="B9" s="28"/>
      <c r="C9" s="28"/>
      <c r="D9" s="28"/>
      <c r="E9" s="28"/>
      <c r="F9" s="28"/>
      <c r="G9" s="28"/>
      <c r="H9" s="28"/>
      <c r="N9" s="28"/>
      <c r="O9" s="29"/>
      <c r="P9" s="29"/>
      <c r="Q9" s="29"/>
      <c r="R9" s="28"/>
      <c r="S9" s="34"/>
      <c r="T9" s="34"/>
      <c r="U9" s="28"/>
      <c r="Y9" s="20" t="s">
        <v>121</v>
      </c>
      <c r="AB9" s="20">
        <f t="shared" si="0"/>
        <v>0</v>
      </c>
      <c r="AC9" s="20">
        <f t="shared" si="1"/>
        <v>0</v>
      </c>
      <c r="AD9" s="20">
        <f t="shared" si="2"/>
        <v>0</v>
      </c>
      <c r="AE9" s="20">
        <f t="shared" si="3"/>
        <v>0</v>
      </c>
      <c r="AF9" s="20">
        <f t="shared" si="4"/>
        <v>0</v>
      </c>
      <c r="AH9" s="20">
        <f>IF(D9="زیاد",1,0)</f>
        <v>0</v>
      </c>
      <c r="AI9" s="20">
        <f>IF(D9="متوسط",1,0)</f>
        <v>0</v>
      </c>
      <c r="AJ9" s="20">
        <f>IF(D9="کم",1,0)</f>
        <v>0</v>
      </c>
      <c r="AK9" s="20">
        <f t="shared" si="5"/>
        <v>0</v>
      </c>
      <c r="AM9" s="20">
        <f>IF(E9="زیاد",1,0)</f>
        <v>0</v>
      </c>
      <c r="AN9" s="20">
        <f>IF(E9="متوسط",1,0)</f>
        <v>0</v>
      </c>
      <c r="AO9" s="20">
        <f>IF(E9="کم",1,0)</f>
        <v>0</v>
      </c>
      <c r="AP9" s="20">
        <f t="shared" si="6"/>
        <v>0</v>
      </c>
      <c r="AR9" s="20" t="e">
        <f>IF(#REF!="تحقیق و توسعه داخلی",1,0)</f>
        <v>#REF!</v>
      </c>
      <c r="AS9" s="20" t="e">
        <f>IF(#REF!="مهندسی معکوس",1,0)</f>
        <v>#REF!</v>
      </c>
      <c r="AT9" s="20" t="e">
        <f>IF(#REF!="انتقال فناوری",1,0)</f>
        <v>#REF!</v>
      </c>
      <c r="AU9" s="20" t="e">
        <f>IF(#REF!="واردات",1,0)</f>
        <v>#REF!</v>
      </c>
      <c r="AV9" s="20" t="e">
        <f t="shared" si="7"/>
        <v>#REF!</v>
      </c>
      <c r="AX9" s="20" t="e">
        <f>IF(#REF!="جدید در سطح بین المللی",1,0)</f>
        <v>#REF!</v>
      </c>
      <c r="AY9" s="20" t="e">
        <f>IF(#REF!="جدید در سطح ملی",1,0)</f>
        <v>#REF!</v>
      </c>
      <c r="AZ9" s="20" t="e">
        <f>IF(#REF!="جدید در سطح شرکت",1,0)</f>
        <v>#REF!</v>
      </c>
      <c r="BA9" s="20" t="e">
        <f>IF(#REF!="نوآوری و تغییرات عمده در محصولات فعلی",1,0)</f>
        <v>#REF!</v>
      </c>
      <c r="BB9" s="20" t="e">
        <f>IF(#REF!="فاقد نوآوری",1,0)</f>
        <v>#REF!</v>
      </c>
      <c r="BC9" s="20" t="e">
        <f t="shared" si="8"/>
        <v>#REF!</v>
      </c>
      <c r="BE9" s="20" t="e">
        <f t="shared" si="9"/>
        <v>#REF!</v>
      </c>
      <c r="BG9" s="20" t="e">
        <f t="shared" si="10"/>
        <v>#REF!</v>
      </c>
      <c r="BH9" s="20" t="e">
        <f t="shared" si="11"/>
        <v>#REF!</v>
      </c>
      <c r="BI9" s="20" t="e">
        <f t="shared" si="12"/>
        <v>#REF!</v>
      </c>
    </row>
    <row r="10" spans="1:61" ht="20.399999999999999" x14ac:dyDescent="0.3">
      <c r="A10" s="27">
        <v>8</v>
      </c>
      <c r="B10" s="28"/>
      <c r="C10" s="28"/>
      <c r="D10" s="28"/>
      <c r="E10" s="28"/>
      <c r="F10" s="28"/>
      <c r="G10" s="28"/>
      <c r="H10" s="28"/>
      <c r="N10" s="28"/>
      <c r="O10" s="29"/>
      <c r="P10" s="29"/>
      <c r="Q10" s="29"/>
      <c r="R10" s="28"/>
      <c r="S10" s="34"/>
      <c r="T10" s="34"/>
      <c r="U10" s="28"/>
      <c r="AB10" s="20">
        <f t="shared" si="0"/>
        <v>0</v>
      </c>
      <c r="AC10" s="20">
        <f t="shared" si="1"/>
        <v>0</v>
      </c>
      <c r="AD10" s="20">
        <f t="shared" si="2"/>
        <v>0</v>
      </c>
      <c r="AE10" s="20">
        <f t="shared" si="3"/>
        <v>0</v>
      </c>
      <c r="AF10" s="20">
        <f t="shared" si="4"/>
        <v>0</v>
      </c>
      <c r="AH10" s="20">
        <f>IF(D10="زیاد",1,0)</f>
        <v>0</v>
      </c>
      <c r="AI10" s="20">
        <f>IF(D10="متوسط",1,0)</f>
        <v>0</v>
      </c>
      <c r="AJ10" s="20">
        <f>IF(D10="کم",1,0)</f>
        <v>0</v>
      </c>
      <c r="AK10" s="20">
        <f t="shared" si="5"/>
        <v>0</v>
      </c>
      <c r="AM10" s="20">
        <f>IF(E10="زیاد",1,0)</f>
        <v>0</v>
      </c>
      <c r="AN10" s="20">
        <f>IF(E10="متوسط",1,0)</f>
        <v>0</v>
      </c>
      <c r="AO10" s="20">
        <f>IF(E10="کم",1,0)</f>
        <v>0</v>
      </c>
      <c r="AP10" s="20">
        <f t="shared" si="6"/>
        <v>0</v>
      </c>
      <c r="AR10" s="20" t="e">
        <f>IF(#REF!="تحقیق و توسعه داخلی",1,0)</f>
        <v>#REF!</v>
      </c>
      <c r="AS10" s="20" t="e">
        <f>IF(#REF!="مهندسی معکوس",1,0)</f>
        <v>#REF!</v>
      </c>
      <c r="AT10" s="20" t="e">
        <f>IF(#REF!="انتقال فناوری",1,0)</f>
        <v>#REF!</v>
      </c>
      <c r="AU10" s="20" t="e">
        <f>IF(#REF!="واردات",1,0)</f>
        <v>#REF!</v>
      </c>
      <c r="AV10" s="20" t="e">
        <f t="shared" si="7"/>
        <v>#REF!</v>
      </c>
      <c r="AX10" s="20" t="e">
        <f>IF(#REF!="جدید در سطح بین المللی",1,0)</f>
        <v>#REF!</v>
      </c>
      <c r="AY10" s="20" t="e">
        <f>IF(#REF!="جدید در سطح ملی",1,0)</f>
        <v>#REF!</v>
      </c>
      <c r="AZ10" s="20" t="e">
        <f>IF(#REF!="جدید در سطح شرکت",1,0)</f>
        <v>#REF!</v>
      </c>
      <c r="BA10" s="20" t="e">
        <f>IF(#REF!="نوآوری و تغییرات عمده در محصولات فعلی",1,0)</f>
        <v>#REF!</v>
      </c>
      <c r="BB10" s="20" t="e">
        <f>IF(#REF!="فاقد نوآوری",1,0)</f>
        <v>#REF!</v>
      </c>
      <c r="BC10" s="20" t="e">
        <f t="shared" si="8"/>
        <v>#REF!</v>
      </c>
      <c r="BE10" s="20" t="e">
        <f t="shared" si="9"/>
        <v>#REF!</v>
      </c>
      <c r="BG10" s="20" t="e">
        <f t="shared" si="10"/>
        <v>#REF!</v>
      </c>
      <c r="BH10" s="20" t="e">
        <f t="shared" si="11"/>
        <v>#REF!</v>
      </c>
      <c r="BI10" s="20" t="e">
        <f t="shared" si="12"/>
        <v>#REF!</v>
      </c>
    </row>
    <row r="11" spans="1:61" x14ac:dyDescent="0.3">
      <c r="A11" s="27">
        <v>9</v>
      </c>
      <c r="B11" s="28"/>
      <c r="C11" s="28"/>
      <c r="D11" s="28"/>
      <c r="E11" s="28"/>
      <c r="F11" s="28"/>
      <c r="G11" s="28"/>
      <c r="H11" s="28"/>
      <c r="N11" s="28"/>
      <c r="O11" s="29"/>
      <c r="P11" s="29"/>
      <c r="Q11" s="29"/>
      <c r="R11" s="28"/>
      <c r="S11" s="30"/>
      <c r="T11" s="30"/>
      <c r="U11" s="28"/>
      <c r="AB11" s="20">
        <f t="shared" si="0"/>
        <v>0</v>
      </c>
      <c r="AC11" s="20">
        <f t="shared" si="1"/>
        <v>0</v>
      </c>
      <c r="AD11" s="20">
        <f t="shared" si="2"/>
        <v>0</v>
      </c>
      <c r="AE11" s="20">
        <f t="shared" si="3"/>
        <v>0</v>
      </c>
      <c r="AF11" s="20">
        <f t="shared" si="4"/>
        <v>0</v>
      </c>
      <c r="AH11" s="20">
        <f>IF(D11="زیاد",1,0)</f>
        <v>0</v>
      </c>
      <c r="AI11" s="20">
        <f>IF(D11="متوسط",1,0)</f>
        <v>0</v>
      </c>
      <c r="AJ11" s="20">
        <f>IF(D11="کم",1,0)</f>
        <v>0</v>
      </c>
      <c r="AK11" s="20">
        <f t="shared" si="5"/>
        <v>0</v>
      </c>
      <c r="AM11" s="20">
        <f>IF(E11="زیاد",1,0)</f>
        <v>0</v>
      </c>
      <c r="AN11" s="20">
        <f>IF(E11="متوسط",1,0)</f>
        <v>0</v>
      </c>
      <c r="AO11" s="20">
        <f>IF(E11="کم",1,0)</f>
        <v>0</v>
      </c>
      <c r="AP11" s="20">
        <f t="shared" si="6"/>
        <v>0</v>
      </c>
      <c r="AR11" s="20" t="e">
        <f>IF(#REF!="تحقیق و توسعه داخلی",1,0)</f>
        <v>#REF!</v>
      </c>
      <c r="AS11" s="20" t="e">
        <f>IF(#REF!="مهندسی معکوس",1,0)</f>
        <v>#REF!</v>
      </c>
      <c r="AT11" s="20" t="e">
        <f>IF(#REF!="انتقال فناوری",1,0)</f>
        <v>#REF!</v>
      </c>
      <c r="AU11" s="20" t="e">
        <f>IF(#REF!="واردات",1,0)</f>
        <v>#REF!</v>
      </c>
      <c r="AV11" s="20" t="e">
        <f t="shared" si="7"/>
        <v>#REF!</v>
      </c>
      <c r="AX11" s="20" t="e">
        <f>IF(#REF!="جدید در سطح بین المللی",1,0)</f>
        <v>#REF!</v>
      </c>
      <c r="AY11" s="20" t="e">
        <f>IF(#REF!="جدید در سطح ملی",1,0)</f>
        <v>#REF!</v>
      </c>
      <c r="AZ11" s="20" t="e">
        <f>IF(#REF!="جدید در سطح شرکت",1,0)</f>
        <v>#REF!</v>
      </c>
      <c r="BA11" s="20" t="e">
        <f>IF(#REF!="نوآوری و تغییرات عمده در محصولات فعلی",1,0)</f>
        <v>#REF!</v>
      </c>
      <c r="BB11" s="20" t="e">
        <f>IF(#REF!="فاقد نوآوری",1,0)</f>
        <v>#REF!</v>
      </c>
      <c r="BC11" s="20" t="e">
        <f t="shared" si="8"/>
        <v>#REF!</v>
      </c>
      <c r="BE11" s="20" t="e">
        <f t="shared" si="9"/>
        <v>#REF!</v>
      </c>
      <c r="BG11" s="20" t="e">
        <f t="shared" si="10"/>
        <v>#REF!</v>
      </c>
      <c r="BH11" s="20" t="e">
        <f t="shared" si="11"/>
        <v>#REF!</v>
      </c>
      <c r="BI11" s="20" t="e">
        <f t="shared" si="12"/>
        <v>#REF!</v>
      </c>
    </row>
    <row r="12" spans="1:61" x14ac:dyDescent="0.3">
      <c r="A12" s="27">
        <v>10</v>
      </c>
      <c r="B12" s="28"/>
      <c r="C12" s="28"/>
      <c r="D12" s="28"/>
      <c r="E12" s="28"/>
      <c r="F12" s="28"/>
      <c r="G12" s="28"/>
      <c r="H12" s="28"/>
      <c r="N12" s="28"/>
      <c r="O12" s="29"/>
      <c r="P12" s="29"/>
      <c r="Q12" s="29"/>
      <c r="R12" s="28"/>
      <c r="S12" s="30"/>
      <c r="T12" s="30"/>
      <c r="U12" s="28"/>
      <c r="AB12" s="20">
        <f t="shared" si="0"/>
        <v>0</v>
      </c>
      <c r="AC12" s="20">
        <f t="shared" si="1"/>
        <v>0</v>
      </c>
      <c r="AD12" s="20">
        <f t="shared" si="2"/>
        <v>0</v>
      </c>
      <c r="AE12" s="20">
        <f t="shared" si="3"/>
        <v>0</v>
      </c>
      <c r="AF12" s="20">
        <f t="shared" si="4"/>
        <v>0</v>
      </c>
      <c r="AH12" s="20">
        <f>IF(D12="زیاد",1,0)</f>
        <v>0</v>
      </c>
      <c r="AI12" s="20">
        <f>IF(D12="متوسط",1,0)</f>
        <v>0</v>
      </c>
      <c r="AJ12" s="20">
        <f>IF(D12="کم",1,0)</f>
        <v>0</v>
      </c>
      <c r="AK12" s="20">
        <f t="shared" si="5"/>
        <v>0</v>
      </c>
      <c r="AM12" s="20">
        <f>IF(E12="زیاد",1,0)</f>
        <v>0</v>
      </c>
      <c r="AN12" s="20">
        <f>IF(E12="متوسط",1,0)</f>
        <v>0</v>
      </c>
      <c r="AO12" s="20">
        <f>IF(E12="کم",1,0)</f>
        <v>0</v>
      </c>
      <c r="AP12" s="20">
        <f t="shared" si="6"/>
        <v>0</v>
      </c>
      <c r="AR12" s="20" t="e">
        <f>IF(#REF!="تحقیق و توسعه داخلی",1,0)</f>
        <v>#REF!</v>
      </c>
      <c r="AS12" s="20" t="e">
        <f>IF(#REF!="مهندسی معکوس",1,0)</f>
        <v>#REF!</v>
      </c>
      <c r="AT12" s="20" t="e">
        <f>IF(#REF!="انتقال فناوری",1,0)</f>
        <v>#REF!</v>
      </c>
      <c r="AU12" s="20" t="e">
        <f>IF(#REF!="واردات",1,0)</f>
        <v>#REF!</v>
      </c>
      <c r="AV12" s="20" t="e">
        <f t="shared" si="7"/>
        <v>#REF!</v>
      </c>
      <c r="AX12" s="20" t="e">
        <f>IF(#REF!="جدید در سطح بین المللی",1,0)</f>
        <v>#REF!</v>
      </c>
      <c r="AY12" s="20" t="e">
        <f>IF(#REF!="جدید در سطح ملی",1,0)</f>
        <v>#REF!</v>
      </c>
      <c r="AZ12" s="20" t="e">
        <f>IF(#REF!="جدید در سطح شرکت",1,0)</f>
        <v>#REF!</v>
      </c>
      <c r="BA12" s="20" t="e">
        <f>IF(#REF!="نوآوری و تغییرات عمده در محصولات فعلی",1,0)</f>
        <v>#REF!</v>
      </c>
      <c r="BB12" s="20" t="e">
        <f>IF(#REF!="فاقد نوآوری",1,0)</f>
        <v>#REF!</v>
      </c>
      <c r="BC12" s="20" t="e">
        <f t="shared" si="8"/>
        <v>#REF!</v>
      </c>
      <c r="BE12" s="20" t="e">
        <f t="shared" si="9"/>
        <v>#REF!</v>
      </c>
      <c r="BG12" s="20" t="e">
        <f t="shared" si="10"/>
        <v>#REF!</v>
      </c>
      <c r="BH12" s="20" t="e">
        <f t="shared" si="11"/>
        <v>#REF!</v>
      </c>
      <c r="BI12" s="20" t="e">
        <f t="shared" si="12"/>
        <v>#REF!</v>
      </c>
    </row>
  </sheetData>
  <mergeCells count="14">
    <mergeCell ref="R1:T1"/>
    <mergeCell ref="A1:A2"/>
    <mergeCell ref="B1:B2"/>
    <mergeCell ref="U1:U2"/>
    <mergeCell ref="C1:E1"/>
    <mergeCell ref="O1:Q1"/>
    <mergeCell ref="F1:H1"/>
    <mergeCell ref="BG1:BI1"/>
    <mergeCell ref="AB1:AF1"/>
    <mergeCell ref="AH1:AK1"/>
    <mergeCell ref="AM1:AP1"/>
    <mergeCell ref="AR1:AV1"/>
    <mergeCell ref="AX1:BC1"/>
    <mergeCell ref="BE1:BE2"/>
  </mergeCells>
  <conditionalFormatting sqref="S3:T7 S11:T11 S13:T1048576">
    <cfRule type="containsText" dxfId="6" priority="3" operator="containsText" text="پیشنهاد">
      <formula>NOT(ISERROR(SEARCH("پیشنهاد",S3)))</formula>
    </cfRule>
  </conditionalFormatting>
  <conditionalFormatting sqref="C1:C2 AA1 S2:T2 U1 U13:U1048576 A1:B1 D2:E2 N3:R1048576 A3:H1048576">
    <cfRule type="containsText" dxfId="5" priority="2" operator="containsText" text="عدم">
      <formula>NOT(ISERROR(SEARCH("عدم",A1)))</formula>
    </cfRule>
  </conditionalFormatting>
  <conditionalFormatting sqref="U3:U12">
    <cfRule type="containsText" dxfId="4" priority="1" operator="containsText" text="عدم">
      <formula>NOT(ISERROR(SEARCH("عدم",U3)))</formula>
    </cfRule>
  </conditionalFormatting>
  <dataValidations count="3">
    <dataValidation type="list" allowBlank="1" showInputMessage="1" showErrorMessage="1" sqref="U3:U12">
      <formula1>$CO$3:$CO$6</formula1>
    </dataValidation>
    <dataValidation type="list" allowBlank="1" showInputMessage="1" showErrorMessage="1" sqref="N3:N12">
      <formula1>$Y$7:$Y$9</formula1>
    </dataValidation>
    <dataValidation type="list" allowBlank="1" showInputMessage="1" showErrorMessage="1" sqref="IZ3:IZ12 AMN3:AMN12 AWJ3:AWJ12 BGF3:BGF12 BQB3:BQB12 BZX3:BZX12 CJT3:CJT12 CTP3:CTP12 DDL3:DDL12 DNH3:DNH12 DXD3:DXD12 EGZ3:EGZ12 EQV3:EQV12 FAR3:FAR12 FKN3:FKN12 FUJ3:FUJ12 GEF3:GEF12 GOB3:GOB12 GXX3:GXX12 HHT3:HHT12 HRP3:HRP12 IBL3:IBL12 ILH3:ILH12 IVD3:IVD12 JEZ3:JEZ12 JOV3:JOV12 JYR3:JYR12 KIN3:KIN12 KSJ3:KSJ12 LCF3:LCF12 LMB3:LMB12 LVX3:LVX12 MFT3:MFT12 MPP3:MPP12 MZL3:MZL12 NJH3:NJH12 NTD3:NTD12 OCZ3:OCZ12 OMV3:OMV12 OWR3:OWR12 PGN3:PGN12 PQJ3:PQJ12 QAF3:QAF12 QKB3:QKB12 QTX3:QTX12 RDT3:RDT12 RNP3:RNP12 RXL3:RXL12 SHH3:SHH12 SRD3:SRD12 TAZ3:TAZ12 TKV3:TKV12 TUR3:TUR12 UEN3:UEN12 UOJ3:UOJ12 UYF3:UYF12 VIB3:VIB12 VRX3:VRX12 WBT3:WBT12 WLP3:WLP12 WVL3:WVL12 SV3:SV12 ACR3:ACR12 S982753:T982757 S917217:T917221 S851681:T851685 S786145:T786149 S720609:T720613 S655073:T655077 S589537:T589541 S524001:T524005 S458465:T458469 S392929:T392933 S327393:T327397 S261857:T261861 S196321:T196325 S130785:T130789 S65249:T65253 S851651:T851665 S786115:T786129 S720579:T720593 S655043:T655057 S589507:T589521 S523971:T523985 S458435:T458449 S392899:T392913 S327363:T327377 S261827:T261841 S196291:T196305 S130755:T130769 S65219:T65233 S982723:T982737 WVL982753:WVL982757 WLP982753:WLP982757 WBT982753:WBT982757 VRX982753:VRX982757 VIB982753:VIB982757 UYF982753:UYF982757 UOJ982753:UOJ982757 UEN982753:UEN982757 TUR982753:TUR982757 TKV982753:TKV982757 TAZ982753:TAZ982757 SRD982753:SRD982757 SHH982753:SHH982757 RXL982753:RXL982757 RNP982753:RNP982757 RDT982753:RDT982757 QTX982753:QTX982757 QKB982753:QKB982757 QAF982753:QAF982757 PQJ982753:PQJ982757 PGN982753:PGN982757 OWR982753:OWR982757 OMV982753:OMV982757 OCZ982753:OCZ982757 NTD982753:NTD982757 NJH982753:NJH982757 MZL982753:MZL982757 MPP982753:MPP982757 MFT982753:MFT982757 LVX982753:LVX982757 LMB982753:LMB982757 LCF982753:LCF982757 KSJ982753:KSJ982757 KIN982753:KIN982757 JYR982753:JYR982757 JOV982753:JOV982757 JEZ982753:JEZ982757 IVD982753:IVD982757 ILH982753:ILH982757 IBL982753:IBL982757 HRP982753:HRP982757 HHT982753:HHT982757 GXX982753:GXX982757 GOB982753:GOB982757 GEF982753:GEF982757 FUJ982753:FUJ982757 FKN982753:FKN982757 FAR982753:FAR982757 EQV982753:EQV982757 EGZ982753:EGZ982757 DXD982753:DXD982757 DNH982753:DNH982757 DDL982753:DDL982757 CTP982753:CTP982757 CJT982753:CJT982757 BZX982753:BZX982757 BQB982753:BQB982757 BGF982753:BGF982757 AWJ982753:AWJ982757 AMN982753:AMN982757 ACR982753:ACR982757 SV982753:SV982757 IZ982753:IZ982757 WVL917217:WVL917221 WLP917217:WLP917221 WBT917217:WBT917221 VRX917217:VRX917221 VIB917217:VIB917221 UYF917217:UYF917221 UOJ917217:UOJ917221 UEN917217:UEN917221 TUR917217:TUR917221 TKV917217:TKV917221 TAZ917217:TAZ917221 SRD917217:SRD917221 SHH917217:SHH917221 RXL917217:RXL917221 RNP917217:RNP917221 RDT917217:RDT917221 QTX917217:QTX917221 QKB917217:QKB917221 QAF917217:QAF917221 PQJ917217:PQJ917221 PGN917217:PGN917221 OWR917217:OWR917221 OMV917217:OMV917221 OCZ917217:OCZ917221 NTD917217:NTD917221 NJH917217:NJH917221 MZL917217:MZL917221 MPP917217:MPP917221 MFT917217:MFT917221 LVX917217:LVX917221 LMB917217:LMB917221 LCF917217:LCF917221 KSJ917217:KSJ917221 KIN917217:KIN917221 JYR917217:JYR917221 JOV917217:JOV917221 JEZ917217:JEZ917221 IVD917217:IVD917221 ILH917217:ILH917221 IBL917217:IBL917221 HRP917217:HRP917221 HHT917217:HHT917221 GXX917217:GXX917221 GOB917217:GOB917221 GEF917217:GEF917221 FUJ917217:FUJ917221 FKN917217:FKN917221 FAR917217:FAR917221 EQV917217:EQV917221 EGZ917217:EGZ917221 DXD917217:DXD917221 DNH917217:DNH917221 DDL917217:DDL917221 CTP917217:CTP917221 CJT917217:CJT917221 BZX917217:BZX917221 BQB917217:BQB917221 BGF917217:BGF917221 AWJ917217:AWJ917221 AMN917217:AMN917221 ACR917217:ACR917221 SV917217:SV917221 IZ917217:IZ917221 WVL851681:WVL851685 WLP851681:WLP851685 WBT851681:WBT851685 VRX851681:VRX851685 VIB851681:VIB851685 UYF851681:UYF851685 UOJ851681:UOJ851685 UEN851681:UEN851685 TUR851681:TUR851685 TKV851681:TKV851685 TAZ851681:TAZ851685 SRD851681:SRD851685 SHH851681:SHH851685 RXL851681:RXL851685 RNP851681:RNP851685 RDT851681:RDT851685 QTX851681:QTX851685 QKB851681:QKB851685 QAF851681:QAF851685 PQJ851681:PQJ851685 PGN851681:PGN851685 OWR851681:OWR851685 OMV851681:OMV851685 OCZ851681:OCZ851685 NTD851681:NTD851685 NJH851681:NJH851685 MZL851681:MZL851685 MPP851681:MPP851685 MFT851681:MFT851685 LVX851681:LVX851685 LMB851681:LMB851685 LCF851681:LCF851685 KSJ851681:KSJ851685 KIN851681:KIN851685 JYR851681:JYR851685 JOV851681:JOV851685 JEZ851681:JEZ851685 IVD851681:IVD851685 ILH851681:ILH851685 IBL851681:IBL851685 HRP851681:HRP851685 HHT851681:HHT851685 GXX851681:GXX851685 GOB851681:GOB851685 GEF851681:GEF851685 FUJ851681:FUJ851685 FKN851681:FKN851685 FAR851681:FAR851685 EQV851681:EQV851685 EGZ851681:EGZ851685 DXD851681:DXD851685 DNH851681:DNH851685 DDL851681:DDL851685 CTP851681:CTP851685 CJT851681:CJT851685 BZX851681:BZX851685 BQB851681:BQB851685 BGF851681:BGF851685 AWJ851681:AWJ851685 AMN851681:AMN851685 ACR851681:ACR851685 SV851681:SV851685 IZ851681:IZ851685 WVL786145:WVL786149 WLP786145:WLP786149 WBT786145:WBT786149 VRX786145:VRX786149 VIB786145:VIB786149 UYF786145:UYF786149 UOJ786145:UOJ786149 UEN786145:UEN786149 TUR786145:TUR786149 TKV786145:TKV786149 TAZ786145:TAZ786149 SRD786145:SRD786149 SHH786145:SHH786149 RXL786145:RXL786149 RNP786145:RNP786149 RDT786145:RDT786149 QTX786145:QTX786149 QKB786145:QKB786149 QAF786145:QAF786149 PQJ786145:PQJ786149 PGN786145:PGN786149 OWR786145:OWR786149 OMV786145:OMV786149 OCZ786145:OCZ786149 NTD786145:NTD786149 NJH786145:NJH786149 MZL786145:MZL786149 MPP786145:MPP786149 MFT786145:MFT786149 LVX786145:LVX786149 LMB786145:LMB786149 LCF786145:LCF786149 KSJ786145:KSJ786149 KIN786145:KIN786149 JYR786145:JYR786149 JOV786145:JOV786149 JEZ786145:JEZ786149 IVD786145:IVD786149 ILH786145:ILH786149 IBL786145:IBL786149 HRP786145:HRP786149 HHT786145:HHT786149 GXX786145:GXX786149 GOB786145:GOB786149 GEF786145:GEF786149 FUJ786145:FUJ786149 FKN786145:FKN786149 FAR786145:FAR786149 EQV786145:EQV786149 EGZ786145:EGZ786149 DXD786145:DXD786149 DNH786145:DNH786149 DDL786145:DDL786149 CTP786145:CTP786149 CJT786145:CJT786149 BZX786145:BZX786149 BQB786145:BQB786149 BGF786145:BGF786149 AWJ786145:AWJ786149 AMN786145:AMN786149 ACR786145:ACR786149 SV786145:SV786149 IZ786145:IZ786149 WVL720609:WVL720613 WLP720609:WLP720613 WBT720609:WBT720613 VRX720609:VRX720613 VIB720609:VIB720613 UYF720609:UYF720613 UOJ720609:UOJ720613 UEN720609:UEN720613 TUR720609:TUR720613 TKV720609:TKV720613 TAZ720609:TAZ720613 SRD720609:SRD720613 SHH720609:SHH720613 RXL720609:RXL720613 RNP720609:RNP720613 RDT720609:RDT720613 QTX720609:QTX720613 QKB720609:QKB720613 QAF720609:QAF720613 PQJ720609:PQJ720613 PGN720609:PGN720613 OWR720609:OWR720613 OMV720609:OMV720613 OCZ720609:OCZ720613 NTD720609:NTD720613 NJH720609:NJH720613 MZL720609:MZL720613 MPP720609:MPP720613 MFT720609:MFT720613 LVX720609:LVX720613 LMB720609:LMB720613 LCF720609:LCF720613 KSJ720609:KSJ720613 KIN720609:KIN720613 JYR720609:JYR720613 JOV720609:JOV720613 JEZ720609:JEZ720613 IVD720609:IVD720613 ILH720609:ILH720613 IBL720609:IBL720613 HRP720609:HRP720613 HHT720609:HHT720613 GXX720609:GXX720613 GOB720609:GOB720613 GEF720609:GEF720613 FUJ720609:FUJ720613 FKN720609:FKN720613 FAR720609:FAR720613 EQV720609:EQV720613 EGZ720609:EGZ720613 DXD720609:DXD720613 DNH720609:DNH720613 DDL720609:DDL720613 CTP720609:CTP720613 CJT720609:CJT720613 BZX720609:BZX720613 BQB720609:BQB720613 BGF720609:BGF720613 AWJ720609:AWJ720613 AMN720609:AMN720613 ACR720609:ACR720613 SV720609:SV720613 IZ720609:IZ720613 WVL655073:WVL655077 WLP655073:WLP655077 WBT655073:WBT655077 VRX655073:VRX655077 VIB655073:VIB655077 UYF655073:UYF655077 UOJ655073:UOJ655077 UEN655073:UEN655077 TUR655073:TUR655077 TKV655073:TKV655077 TAZ655073:TAZ655077 SRD655073:SRD655077 SHH655073:SHH655077 RXL655073:RXL655077 RNP655073:RNP655077 RDT655073:RDT655077 QTX655073:QTX655077 QKB655073:QKB655077 QAF655073:QAF655077 PQJ655073:PQJ655077 PGN655073:PGN655077 OWR655073:OWR655077 OMV655073:OMV655077 OCZ655073:OCZ655077 NTD655073:NTD655077 NJH655073:NJH655077 MZL655073:MZL655077 MPP655073:MPP655077 MFT655073:MFT655077 LVX655073:LVX655077 LMB655073:LMB655077 LCF655073:LCF655077 KSJ655073:KSJ655077 KIN655073:KIN655077 JYR655073:JYR655077 JOV655073:JOV655077 JEZ655073:JEZ655077 IVD655073:IVD655077 ILH655073:ILH655077 IBL655073:IBL655077 HRP655073:HRP655077 HHT655073:HHT655077 GXX655073:GXX655077 GOB655073:GOB655077 GEF655073:GEF655077 FUJ655073:FUJ655077 FKN655073:FKN655077 FAR655073:FAR655077 EQV655073:EQV655077 EGZ655073:EGZ655077 DXD655073:DXD655077 DNH655073:DNH655077 DDL655073:DDL655077 CTP655073:CTP655077 CJT655073:CJT655077 BZX655073:BZX655077 BQB655073:BQB655077 BGF655073:BGF655077 AWJ655073:AWJ655077 AMN655073:AMN655077 ACR655073:ACR655077 SV655073:SV655077 IZ655073:IZ655077 WVL589537:WVL589541 WLP589537:WLP589541 WBT589537:WBT589541 VRX589537:VRX589541 VIB589537:VIB589541 UYF589537:UYF589541 UOJ589537:UOJ589541 UEN589537:UEN589541 TUR589537:TUR589541 TKV589537:TKV589541 TAZ589537:TAZ589541 SRD589537:SRD589541 SHH589537:SHH589541 RXL589537:RXL589541 RNP589537:RNP589541 RDT589537:RDT589541 QTX589537:QTX589541 QKB589537:QKB589541 QAF589537:QAF589541 PQJ589537:PQJ589541 PGN589537:PGN589541 OWR589537:OWR589541 OMV589537:OMV589541 OCZ589537:OCZ589541 NTD589537:NTD589541 NJH589537:NJH589541 MZL589537:MZL589541 MPP589537:MPP589541 MFT589537:MFT589541 LVX589537:LVX589541 LMB589537:LMB589541 LCF589537:LCF589541 KSJ589537:KSJ589541 KIN589537:KIN589541 JYR589537:JYR589541 JOV589537:JOV589541 JEZ589537:JEZ589541 IVD589537:IVD589541 ILH589537:ILH589541 IBL589537:IBL589541 HRP589537:HRP589541 HHT589537:HHT589541 GXX589537:GXX589541 GOB589537:GOB589541 GEF589537:GEF589541 FUJ589537:FUJ589541 FKN589537:FKN589541 FAR589537:FAR589541 EQV589537:EQV589541 EGZ589537:EGZ589541 DXD589537:DXD589541 DNH589537:DNH589541 DDL589537:DDL589541 CTP589537:CTP589541 CJT589537:CJT589541 BZX589537:BZX589541 BQB589537:BQB589541 BGF589537:BGF589541 AWJ589537:AWJ589541 AMN589537:AMN589541 ACR589537:ACR589541 SV589537:SV589541 IZ589537:IZ589541 WVL524001:WVL524005 WLP524001:WLP524005 WBT524001:WBT524005 VRX524001:VRX524005 VIB524001:VIB524005 UYF524001:UYF524005 UOJ524001:UOJ524005 UEN524001:UEN524005 TUR524001:TUR524005 TKV524001:TKV524005 TAZ524001:TAZ524005 SRD524001:SRD524005 SHH524001:SHH524005 RXL524001:RXL524005 RNP524001:RNP524005 RDT524001:RDT524005 QTX524001:QTX524005 QKB524001:QKB524005 QAF524001:QAF524005 PQJ524001:PQJ524005 PGN524001:PGN524005 OWR524001:OWR524005 OMV524001:OMV524005 OCZ524001:OCZ524005 NTD524001:NTD524005 NJH524001:NJH524005 MZL524001:MZL524005 MPP524001:MPP524005 MFT524001:MFT524005 LVX524001:LVX524005 LMB524001:LMB524005 LCF524001:LCF524005 KSJ524001:KSJ524005 KIN524001:KIN524005 JYR524001:JYR524005 JOV524001:JOV524005 JEZ524001:JEZ524005 IVD524001:IVD524005 ILH524001:ILH524005 IBL524001:IBL524005 HRP524001:HRP524005 HHT524001:HHT524005 GXX524001:GXX524005 GOB524001:GOB524005 GEF524001:GEF524005 FUJ524001:FUJ524005 FKN524001:FKN524005 FAR524001:FAR524005 EQV524001:EQV524005 EGZ524001:EGZ524005 DXD524001:DXD524005 DNH524001:DNH524005 DDL524001:DDL524005 CTP524001:CTP524005 CJT524001:CJT524005 BZX524001:BZX524005 BQB524001:BQB524005 BGF524001:BGF524005 AWJ524001:AWJ524005 AMN524001:AMN524005 ACR524001:ACR524005 SV524001:SV524005 IZ524001:IZ524005 WVL458465:WVL458469 WLP458465:WLP458469 WBT458465:WBT458469 VRX458465:VRX458469 VIB458465:VIB458469 UYF458465:UYF458469 UOJ458465:UOJ458469 UEN458465:UEN458469 TUR458465:TUR458469 TKV458465:TKV458469 TAZ458465:TAZ458469 SRD458465:SRD458469 SHH458465:SHH458469 RXL458465:RXL458469 RNP458465:RNP458469 RDT458465:RDT458469 QTX458465:QTX458469 QKB458465:QKB458469 QAF458465:QAF458469 PQJ458465:PQJ458469 PGN458465:PGN458469 OWR458465:OWR458469 OMV458465:OMV458469 OCZ458465:OCZ458469 NTD458465:NTD458469 NJH458465:NJH458469 MZL458465:MZL458469 MPP458465:MPP458469 MFT458465:MFT458469 LVX458465:LVX458469 LMB458465:LMB458469 LCF458465:LCF458469 KSJ458465:KSJ458469 KIN458465:KIN458469 JYR458465:JYR458469 JOV458465:JOV458469 JEZ458465:JEZ458469 IVD458465:IVD458469 ILH458465:ILH458469 IBL458465:IBL458469 HRP458465:HRP458469 HHT458465:HHT458469 GXX458465:GXX458469 GOB458465:GOB458469 GEF458465:GEF458469 FUJ458465:FUJ458469 FKN458465:FKN458469 FAR458465:FAR458469 EQV458465:EQV458469 EGZ458465:EGZ458469 DXD458465:DXD458469 DNH458465:DNH458469 DDL458465:DDL458469 CTP458465:CTP458469 CJT458465:CJT458469 BZX458465:BZX458469 BQB458465:BQB458469 BGF458465:BGF458469 AWJ458465:AWJ458469 AMN458465:AMN458469 ACR458465:ACR458469 SV458465:SV458469 IZ458465:IZ458469 WVL392929:WVL392933 WLP392929:WLP392933 WBT392929:WBT392933 VRX392929:VRX392933 VIB392929:VIB392933 UYF392929:UYF392933 UOJ392929:UOJ392933 UEN392929:UEN392933 TUR392929:TUR392933 TKV392929:TKV392933 TAZ392929:TAZ392933 SRD392929:SRD392933 SHH392929:SHH392933 RXL392929:RXL392933 RNP392929:RNP392933 RDT392929:RDT392933 QTX392929:QTX392933 QKB392929:QKB392933 QAF392929:QAF392933 PQJ392929:PQJ392933 PGN392929:PGN392933 OWR392929:OWR392933 OMV392929:OMV392933 OCZ392929:OCZ392933 NTD392929:NTD392933 NJH392929:NJH392933 MZL392929:MZL392933 MPP392929:MPP392933 MFT392929:MFT392933 LVX392929:LVX392933 LMB392929:LMB392933 LCF392929:LCF392933 KSJ392929:KSJ392933 KIN392929:KIN392933 JYR392929:JYR392933 JOV392929:JOV392933 JEZ392929:JEZ392933 IVD392929:IVD392933 ILH392929:ILH392933 IBL392929:IBL392933 HRP392929:HRP392933 HHT392929:HHT392933 GXX392929:GXX392933 GOB392929:GOB392933 GEF392929:GEF392933 FUJ392929:FUJ392933 FKN392929:FKN392933 FAR392929:FAR392933 EQV392929:EQV392933 EGZ392929:EGZ392933 DXD392929:DXD392933 DNH392929:DNH392933 DDL392929:DDL392933 CTP392929:CTP392933 CJT392929:CJT392933 BZX392929:BZX392933 BQB392929:BQB392933 BGF392929:BGF392933 AWJ392929:AWJ392933 AMN392929:AMN392933 ACR392929:ACR392933 SV392929:SV392933 IZ392929:IZ392933 WVL327393:WVL327397 WLP327393:WLP327397 WBT327393:WBT327397 VRX327393:VRX327397 VIB327393:VIB327397 UYF327393:UYF327397 UOJ327393:UOJ327397 UEN327393:UEN327397 TUR327393:TUR327397 TKV327393:TKV327397 TAZ327393:TAZ327397 SRD327393:SRD327397 SHH327393:SHH327397 RXL327393:RXL327397 RNP327393:RNP327397 RDT327393:RDT327397 QTX327393:QTX327397 QKB327393:QKB327397 QAF327393:QAF327397 PQJ327393:PQJ327397 PGN327393:PGN327397 OWR327393:OWR327397 OMV327393:OMV327397 OCZ327393:OCZ327397 NTD327393:NTD327397 NJH327393:NJH327397 MZL327393:MZL327397 MPP327393:MPP327397 MFT327393:MFT327397 LVX327393:LVX327397 LMB327393:LMB327397 LCF327393:LCF327397 KSJ327393:KSJ327397 KIN327393:KIN327397 JYR327393:JYR327397 JOV327393:JOV327397 JEZ327393:JEZ327397 IVD327393:IVD327397 ILH327393:ILH327397 IBL327393:IBL327397 HRP327393:HRP327397 HHT327393:HHT327397 GXX327393:GXX327397 GOB327393:GOB327397 GEF327393:GEF327397 FUJ327393:FUJ327397 FKN327393:FKN327397 FAR327393:FAR327397 EQV327393:EQV327397 EGZ327393:EGZ327397 DXD327393:DXD327397 DNH327393:DNH327397 DDL327393:DDL327397 CTP327393:CTP327397 CJT327393:CJT327397 BZX327393:BZX327397 BQB327393:BQB327397 BGF327393:BGF327397 AWJ327393:AWJ327397 AMN327393:AMN327397 ACR327393:ACR327397 SV327393:SV327397 IZ327393:IZ327397 WVL261857:WVL261861 WLP261857:WLP261861 WBT261857:WBT261861 VRX261857:VRX261861 VIB261857:VIB261861 UYF261857:UYF261861 UOJ261857:UOJ261861 UEN261857:UEN261861 TUR261857:TUR261861 TKV261857:TKV261861 TAZ261857:TAZ261861 SRD261857:SRD261861 SHH261857:SHH261861 RXL261857:RXL261861 RNP261857:RNP261861 RDT261857:RDT261861 QTX261857:QTX261861 QKB261857:QKB261861 QAF261857:QAF261861 PQJ261857:PQJ261861 PGN261857:PGN261861 OWR261857:OWR261861 OMV261857:OMV261861 OCZ261857:OCZ261861 NTD261857:NTD261861 NJH261857:NJH261861 MZL261857:MZL261861 MPP261857:MPP261861 MFT261857:MFT261861 LVX261857:LVX261861 LMB261857:LMB261861 LCF261857:LCF261861 KSJ261857:KSJ261861 KIN261857:KIN261861 JYR261857:JYR261861 JOV261857:JOV261861 JEZ261857:JEZ261861 IVD261857:IVD261861 ILH261857:ILH261861 IBL261857:IBL261861 HRP261857:HRP261861 HHT261857:HHT261861 GXX261857:GXX261861 GOB261857:GOB261861 GEF261857:GEF261861 FUJ261857:FUJ261861 FKN261857:FKN261861 FAR261857:FAR261861 EQV261857:EQV261861 EGZ261857:EGZ261861 DXD261857:DXD261861 DNH261857:DNH261861 DDL261857:DDL261861 CTP261857:CTP261861 CJT261857:CJT261861 BZX261857:BZX261861 BQB261857:BQB261861 BGF261857:BGF261861 AWJ261857:AWJ261861 AMN261857:AMN261861 ACR261857:ACR261861 SV261857:SV261861 IZ261857:IZ261861 WVL196321:WVL196325 WLP196321:WLP196325 WBT196321:WBT196325 VRX196321:VRX196325 VIB196321:VIB196325 UYF196321:UYF196325 UOJ196321:UOJ196325 UEN196321:UEN196325 TUR196321:TUR196325 TKV196321:TKV196325 TAZ196321:TAZ196325 SRD196321:SRD196325 SHH196321:SHH196325 RXL196321:RXL196325 RNP196321:RNP196325 RDT196321:RDT196325 QTX196321:QTX196325 QKB196321:QKB196325 QAF196321:QAF196325 PQJ196321:PQJ196325 PGN196321:PGN196325 OWR196321:OWR196325 OMV196321:OMV196325 OCZ196321:OCZ196325 NTD196321:NTD196325 NJH196321:NJH196325 MZL196321:MZL196325 MPP196321:MPP196325 MFT196321:MFT196325 LVX196321:LVX196325 LMB196321:LMB196325 LCF196321:LCF196325 KSJ196321:KSJ196325 KIN196321:KIN196325 JYR196321:JYR196325 JOV196321:JOV196325 JEZ196321:JEZ196325 IVD196321:IVD196325 ILH196321:ILH196325 IBL196321:IBL196325 HRP196321:HRP196325 HHT196321:HHT196325 GXX196321:GXX196325 GOB196321:GOB196325 GEF196321:GEF196325 FUJ196321:FUJ196325 FKN196321:FKN196325 FAR196321:FAR196325 EQV196321:EQV196325 EGZ196321:EGZ196325 DXD196321:DXD196325 DNH196321:DNH196325 DDL196321:DDL196325 CTP196321:CTP196325 CJT196321:CJT196325 BZX196321:BZX196325 BQB196321:BQB196325 BGF196321:BGF196325 AWJ196321:AWJ196325 AMN196321:AMN196325 ACR196321:ACR196325 SV196321:SV196325 IZ196321:IZ196325 WVL130785:WVL130789 WLP130785:WLP130789 WBT130785:WBT130789 VRX130785:VRX130789 VIB130785:VIB130789 UYF130785:UYF130789 UOJ130785:UOJ130789 UEN130785:UEN130789 TUR130785:TUR130789 TKV130785:TKV130789 TAZ130785:TAZ130789 SRD130785:SRD130789 SHH130785:SHH130789 RXL130785:RXL130789 RNP130785:RNP130789 RDT130785:RDT130789 QTX130785:QTX130789 QKB130785:QKB130789 QAF130785:QAF130789 PQJ130785:PQJ130789 PGN130785:PGN130789 OWR130785:OWR130789 OMV130785:OMV130789 OCZ130785:OCZ130789 NTD130785:NTD130789 NJH130785:NJH130789 MZL130785:MZL130789 MPP130785:MPP130789 MFT130785:MFT130789 LVX130785:LVX130789 LMB130785:LMB130789 LCF130785:LCF130789 KSJ130785:KSJ130789 KIN130785:KIN130789 JYR130785:JYR130789 JOV130785:JOV130789 JEZ130785:JEZ130789 IVD130785:IVD130789 ILH130785:ILH130789 IBL130785:IBL130789 HRP130785:HRP130789 HHT130785:HHT130789 GXX130785:GXX130789 GOB130785:GOB130789 GEF130785:GEF130789 FUJ130785:FUJ130789 FKN130785:FKN130789 FAR130785:FAR130789 EQV130785:EQV130789 EGZ130785:EGZ130789 DXD130785:DXD130789 DNH130785:DNH130789 DDL130785:DDL130789 CTP130785:CTP130789 CJT130785:CJT130789 BZX130785:BZX130789 BQB130785:BQB130789 BGF130785:BGF130789 AWJ130785:AWJ130789 AMN130785:AMN130789 ACR130785:ACR130789 SV130785:SV130789 IZ130785:IZ130789 WVL65249:WVL65253 WLP65249:WLP65253 WBT65249:WBT65253 VRX65249:VRX65253 VIB65249:VIB65253 UYF65249:UYF65253 UOJ65249:UOJ65253 UEN65249:UEN65253 TUR65249:TUR65253 TKV65249:TKV65253 TAZ65249:TAZ65253 SRD65249:SRD65253 SHH65249:SHH65253 RXL65249:RXL65253 RNP65249:RNP65253 RDT65249:RDT65253 QTX65249:QTX65253 QKB65249:QKB65253 QAF65249:QAF65253 PQJ65249:PQJ65253 PGN65249:PGN65253 OWR65249:OWR65253 OMV65249:OMV65253 OCZ65249:OCZ65253 NTD65249:NTD65253 NJH65249:NJH65253 MZL65249:MZL65253 MPP65249:MPP65253 MFT65249:MFT65253 LVX65249:LVX65253 LMB65249:LMB65253 LCF65249:LCF65253 KSJ65249:KSJ65253 KIN65249:KIN65253 JYR65249:JYR65253 JOV65249:JOV65253 JEZ65249:JEZ65253 IVD65249:IVD65253 ILH65249:ILH65253 IBL65249:IBL65253 HRP65249:HRP65253 HHT65249:HHT65253 GXX65249:GXX65253 GOB65249:GOB65253 GEF65249:GEF65253 FUJ65249:FUJ65253 FKN65249:FKN65253 FAR65249:FAR65253 EQV65249:EQV65253 EGZ65249:EGZ65253 DXD65249:DXD65253 DNH65249:DNH65253 DDL65249:DDL65253 CTP65249:CTP65253 CJT65249:CJT65253 BZX65249:BZX65253 BQB65249:BQB65253 BGF65249:BGF65253 AWJ65249:AWJ65253 AMN65249:AMN65253 ACR65249:ACR65253 SV65249:SV65253 IZ65249:IZ65253 WVL982723:WVL982737 WLP982723:WLP982737 WBT982723:WBT982737 VRX982723:VRX982737 VIB982723:VIB982737 UYF982723:UYF982737 UOJ982723:UOJ982737 UEN982723:UEN982737 TUR982723:TUR982737 TKV982723:TKV982737 TAZ982723:TAZ982737 SRD982723:SRD982737 SHH982723:SHH982737 RXL982723:RXL982737 RNP982723:RNP982737 RDT982723:RDT982737 QTX982723:QTX982737 QKB982723:QKB982737 QAF982723:QAF982737 PQJ982723:PQJ982737 PGN982723:PGN982737 OWR982723:OWR982737 OMV982723:OMV982737 OCZ982723:OCZ982737 NTD982723:NTD982737 NJH982723:NJH982737 MZL982723:MZL982737 MPP982723:MPP982737 MFT982723:MFT982737 LVX982723:LVX982737 LMB982723:LMB982737 LCF982723:LCF982737 KSJ982723:KSJ982737 KIN982723:KIN982737 JYR982723:JYR982737 JOV982723:JOV982737 JEZ982723:JEZ982737 IVD982723:IVD982737 ILH982723:ILH982737 IBL982723:IBL982737 HRP982723:HRP982737 HHT982723:HHT982737 GXX982723:GXX982737 GOB982723:GOB982737 GEF982723:GEF982737 FUJ982723:FUJ982737 FKN982723:FKN982737 FAR982723:FAR982737 EQV982723:EQV982737 EGZ982723:EGZ982737 DXD982723:DXD982737 DNH982723:DNH982737 DDL982723:DDL982737 CTP982723:CTP982737 CJT982723:CJT982737 BZX982723:BZX982737 BQB982723:BQB982737 BGF982723:BGF982737 AWJ982723:AWJ982737 AMN982723:AMN982737 ACR982723:ACR982737 SV982723:SV982737 IZ982723:IZ982737 WVL917187:WVL917201 WLP917187:WLP917201 WBT917187:WBT917201 VRX917187:VRX917201 VIB917187:VIB917201 UYF917187:UYF917201 UOJ917187:UOJ917201 UEN917187:UEN917201 TUR917187:TUR917201 TKV917187:TKV917201 TAZ917187:TAZ917201 SRD917187:SRD917201 SHH917187:SHH917201 RXL917187:RXL917201 RNP917187:RNP917201 RDT917187:RDT917201 QTX917187:QTX917201 QKB917187:QKB917201 QAF917187:QAF917201 PQJ917187:PQJ917201 PGN917187:PGN917201 OWR917187:OWR917201 OMV917187:OMV917201 OCZ917187:OCZ917201 NTD917187:NTD917201 NJH917187:NJH917201 MZL917187:MZL917201 MPP917187:MPP917201 MFT917187:MFT917201 LVX917187:LVX917201 LMB917187:LMB917201 LCF917187:LCF917201 KSJ917187:KSJ917201 KIN917187:KIN917201 JYR917187:JYR917201 JOV917187:JOV917201 JEZ917187:JEZ917201 IVD917187:IVD917201 ILH917187:ILH917201 IBL917187:IBL917201 HRP917187:HRP917201 HHT917187:HHT917201 GXX917187:GXX917201 GOB917187:GOB917201 GEF917187:GEF917201 FUJ917187:FUJ917201 FKN917187:FKN917201 FAR917187:FAR917201 EQV917187:EQV917201 EGZ917187:EGZ917201 DXD917187:DXD917201 DNH917187:DNH917201 DDL917187:DDL917201 CTP917187:CTP917201 CJT917187:CJT917201 BZX917187:BZX917201 BQB917187:BQB917201 BGF917187:BGF917201 AWJ917187:AWJ917201 AMN917187:AMN917201 ACR917187:ACR917201 SV917187:SV917201 IZ917187:IZ917201 WVL851651:WVL851665 WLP851651:WLP851665 WBT851651:WBT851665 VRX851651:VRX851665 VIB851651:VIB851665 UYF851651:UYF851665 UOJ851651:UOJ851665 UEN851651:UEN851665 TUR851651:TUR851665 TKV851651:TKV851665 TAZ851651:TAZ851665 SRD851651:SRD851665 SHH851651:SHH851665 RXL851651:RXL851665 RNP851651:RNP851665 RDT851651:RDT851665 QTX851651:QTX851665 QKB851651:QKB851665 QAF851651:QAF851665 PQJ851651:PQJ851665 PGN851651:PGN851665 OWR851651:OWR851665 OMV851651:OMV851665 OCZ851651:OCZ851665 NTD851651:NTD851665 NJH851651:NJH851665 MZL851651:MZL851665 MPP851651:MPP851665 MFT851651:MFT851665 LVX851651:LVX851665 LMB851651:LMB851665 LCF851651:LCF851665 KSJ851651:KSJ851665 KIN851651:KIN851665 JYR851651:JYR851665 JOV851651:JOV851665 JEZ851651:JEZ851665 IVD851651:IVD851665 ILH851651:ILH851665 IBL851651:IBL851665 HRP851651:HRP851665 HHT851651:HHT851665 GXX851651:GXX851665 GOB851651:GOB851665 GEF851651:GEF851665 FUJ851651:FUJ851665 FKN851651:FKN851665 FAR851651:FAR851665 EQV851651:EQV851665 EGZ851651:EGZ851665 DXD851651:DXD851665 DNH851651:DNH851665 DDL851651:DDL851665 CTP851651:CTP851665 CJT851651:CJT851665 BZX851651:BZX851665 BQB851651:BQB851665 BGF851651:BGF851665 AWJ851651:AWJ851665 AMN851651:AMN851665 ACR851651:ACR851665 SV851651:SV851665 IZ851651:IZ851665 WVL786115:WVL786129 WLP786115:WLP786129 WBT786115:WBT786129 VRX786115:VRX786129 VIB786115:VIB786129 UYF786115:UYF786129 UOJ786115:UOJ786129 UEN786115:UEN786129 TUR786115:TUR786129 TKV786115:TKV786129 TAZ786115:TAZ786129 SRD786115:SRD786129 SHH786115:SHH786129 RXL786115:RXL786129 RNP786115:RNP786129 RDT786115:RDT786129 QTX786115:QTX786129 QKB786115:QKB786129 QAF786115:QAF786129 PQJ786115:PQJ786129 PGN786115:PGN786129 OWR786115:OWR786129 OMV786115:OMV786129 OCZ786115:OCZ786129 NTD786115:NTD786129 NJH786115:NJH786129 MZL786115:MZL786129 MPP786115:MPP786129 MFT786115:MFT786129 LVX786115:LVX786129 LMB786115:LMB786129 LCF786115:LCF786129 KSJ786115:KSJ786129 KIN786115:KIN786129 JYR786115:JYR786129 JOV786115:JOV786129 JEZ786115:JEZ786129 IVD786115:IVD786129 ILH786115:ILH786129 IBL786115:IBL786129 HRP786115:HRP786129 HHT786115:HHT786129 GXX786115:GXX786129 GOB786115:GOB786129 GEF786115:GEF786129 FUJ786115:FUJ786129 FKN786115:FKN786129 FAR786115:FAR786129 EQV786115:EQV786129 EGZ786115:EGZ786129 DXD786115:DXD786129 DNH786115:DNH786129 DDL786115:DDL786129 CTP786115:CTP786129 CJT786115:CJT786129 BZX786115:BZX786129 BQB786115:BQB786129 BGF786115:BGF786129 AWJ786115:AWJ786129 AMN786115:AMN786129 ACR786115:ACR786129 SV786115:SV786129 IZ786115:IZ786129 WVL720579:WVL720593 WLP720579:WLP720593 WBT720579:WBT720593 VRX720579:VRX720593 VIB720579:VIB720593 UYF720579:UYF720593 UOJ720579:UOJ720593 UEN720579:UEN720593 TUR720579:TUR720593 TKV720579:TKV720593 TAZ720579:TAZ720593 SRD720579:SRD720593 SHH720579:SHH720593 RXL720579:RXL720593 RNP720579:RNP720593 RDT720579:RDT720593 QTX720579:QTX720593 QKB720579:QKB720593 QAF720579:QAF720593 PQJ720579:PQJ720593 PGN720579:PGN720593 OWR720579:OWR720593 OMV720579:OMV720593 OCZ720579:OCZ720593 NTD720579:NTD720593 NJH720579:NJH720593 MZL720579:MZL720593 MPP720579:MPP720593 MFT720579:MFT720593 LVX720579:LVX720593 LMB720579:LMB720593 LCF720579:LCF720593 KSJ720579:KSJ720593 KIN720579:KIN720593 JYR720579:JYR720593 JOV720579:JOV720593 JEZ720579:JEZ720593 IVD720579:IVD720593 ILH720579:ILH720593 IBL720579:IBL720593 HRP720579:HRP720593 HHT720579:HHT720593 GXX720579:GXX720593 GOB720579:GOB720593 GEF720579:GEF720593 FUJ720579:FUJ720593 FKN720579:FKN720593 FAR720579:FAR720593 EQV720579:EQV720593 EGZ720579:EGZ720593 DXD720579:DXD720593 DNH720579:DNH720593 DDL720579:DDL720593 CTP720579:CTP720593 CJT720579:CJT720593 BZX720579:BZX720593 BQB720579:BQB720593 BGF720579:BGF720593 AWJ720579:AWJ720593 AMN720579:AMN720593 ACR720579:ACR720593 SV720579:SV720593 IZ720579:IZ720593 WVL655043:WVL655057 WLP655043:WLP655057 WBT655043:WBT655057 VRX655043:VRX655057 VIB655043:VIB655057 UYF655043:UYF655057 UOJ655043:UOJ655057 UEN655043:UEN655057 TUR655043:TUR655057 TKV655043:TKV655057 TAZ655043:TAZ655057 SRD655043:SRD655057 SHH655043:SHH655057 RXL655043:RXL655057 RNP655043:RNP655057 RDT655043:RDT655057 QTX655043:QTX655057 QKB655043:QKB655057 QAF655043:QAF655057 PQJ655043:PQJ655057 PGN655043:PGN655057 OWR655043:OWR655057 OMV655043:OMV655057 OCZ655043:OCZ655057 NTD655043:NTD655057 NJH655043:NJH655057 MZL655043:MZL655057 MPP655043:MPP655057 MFT655043:MFT655057 LVX655043:LVX655057 LMB655043:LMB655057 LCF655043:LCF655057 KSJ655043:KSJ655057 KIN655043:KIN655057 JYR655043:JYR655057 JOV655043:JOV655057 JEZ655043:JEZ655057 IVD655043:IVD655057 ILH655043:ILH655057 IBL655043:IBL655057 HRP655043:HRP655057 HHT655043:HHT655057 GXX655043:GXX655057 GOB655043:GOB655057 GEF655043:GEF655057 FUJ655043:FUJ655057 FKN655043:FKN655057 FAR655043:FAR655057 EQV655043:EQV655057 EGZ655043:EGZ655057 DXD655043:DXD655057 DNH655043:DNH655057 DDL655043:DDL655057 CTP655043:CTP655057 CJT655043:CJT655057 BZX655043:BZX655057 BQB655043:BQB655057 BGF655043:BGF655057 AWJ655043:AWJ655057 AMN655043:AMN655057 ACR655043:ACR655057 SV655043:SV655057 IZ655043:IZ655057 WVL589507:WVL589521 WLP589507:WLP589521 WBT589507:WBT589521 VRX589507:VRX589521 VIB589507:VIB589521 UYF589507:UYF589521 UOJ589507:UOJ589521 UEN589507:UEN589521 TUR589507:TUR589521 TKV589507:TKV589521 TAZ589507:TAZ589521 SRD589507:SRD589521 SHH589507:SHH589521 RXL589507:RXL589521 RNP589507:RNP589521 RDT589507:RDT589521 QTX589507:QTX589521 QKB589507:QKB589521 QAF589507:QAF589521 PQJ589507:PQJ589521 PGN589507:PGN589521 OWR589507:OWR589521 OMV589507:OMV589521 OCZ589507:OCZ589521 NTD589507:NTD589521 NJH589507:NJH589521 MZL589507:MZL589521 MPP589507:MPP589521 MFT589507:MFT589521 LVX589507:LVX589521 LMB589507:LMB589521 LCF589507:LCF589521 KSJ589507:KSJ589521 KIN589507:KIN589521 JYR589507:JYR589521 JOV589507:JOV589521 JEZ589507:JEZ589521 IVD589507:IVD589521 ILH589507:ILH589521 IBL589507:IBL589521 HRP589507:HRP589521 HHT589507:HHT589521 GXX589507:GXX589521 GOB589507:GOB589521 GEF589507:GEF589521 FUJ589507:FUJ589521 FKN589507:FKN589521 FAR589507:FAR589521 EQV589507:EQV589521 EGZ589507:EGZ589521 DXD589507:DXD589521 DNH589507:DNH589521 DDL589507:DDL589521 CTP589507:CTP589521 CJT589507:CJT589521 BZX589507:BZX589521 BQB589507:BQB589521 BGF589507:BGF589521 AWJ589507:AWJ589521 AMN589507:AMN589521 ACR589507:ACR589521 SV589507:SV589521 IZ589507:IZ589521 WVL523971:WVL523985 WLP523971:WLP523985 WBT523971:WBT523985 VRX523971:VRX523985 VIB523971:VIB523985 UYF523971:UYF523985 UOJ523971:UOJ523985 UEN523971:UEN523985 TUR523971:TUR523985 TKV523971:TKV523985 TAZ523971:TAZ523985 SRD523971:SRD523985 SHH523971:SHH523985 RXL523971:RXL523985 RNP523971:RNP523985 RDT523971:RDT523985 QTX523971:QTX523985 QKB523971:QKB523985 QAF523971:QAF523985 PQJ523971:PQJ523985 PGN523971:PGN523985 OWR523971:OWR523985 OMV523971:OMV523985 OCZ523971:OCZ523985 NTD523971:NTD523985 NJH523971:NJH523985 MZL523971:MZL523985 MPP523971:MPP523985 MFT523971:MFT523985 LVX523971:LVX523985 LMB523971:LMB523985 LCF523971:LCF523985 KSJ523971:KSJ523985 KIN523971:KIN523985 JYR523971:JYR523985 JOV523971:JOV523985 JEZ523971:JEZ523985 IVD523971:IVD523985 ILH523971:ILH523985 IBL523971:IBL523985 HRP523971:HRP523985 HHT523971:HHT523985 GXX523971:GXX523985 GOB523971:GOB523985 GEF523971:GEF523985 FUJ523971:FUJ523985 FKN523971:FKN523985 FAR523971:FAR523985 EQV523971:EQV523985 EGZ523971:EGZ523985 DXD523971:DXD523985 DNH523971:DNH523985 DDL523971:DDL523985 CTP523971:CTP523985 CJT523971:CJT523985 BZX523971:BZX523985 BQB523971:BQB523985 BGF523971:BGF523985 AWJ523971:AWJ523985 AMN523971:AMN523985 ACR523971:ACR523985 SV523971:SV523985 IZ523971:IZ523985 WVL458435:WVL458449 WLP458435:WLP458449 WBT458435:WBT458449 VRX458435:VRX458449 VIB458435:VIB458449 UYF458435:UYF458449 UOJ458435:UOJ458449 UEN458435:UEN458449 TUR458435:TUR458449 TKV458435:TKV458449 TAZ458435:TAZ458449 SRD458435:SRD458449 SHH458435:SHH458449 RXL458435:RXL458449 RNP458435:RNP458449 RDT458435:RDT458449 QTX458435:QTX458449 QKB458435:QKB458449 QAF458435:QAF458449 PQJ458435:PQJ458449 PGN458435:PGN458449 OWR458435:OWR458449 OMV458435:OMV458449 OCZ458435:OCZ458449 NTD458435:NTD458449 NJH458435:NJH458449 MZL458435:MZL458449 MPP458435:MPP458449 MFT458435:MFT458449 LVX458435:LVX458449 LMB458435:LMB458449 LCF458435:LCF458449 KSJ458435:KSJ458449 KIN458435:KIN458449 JYR458435:JYR458449 JOV458435:JOV458449 JEZ458435:JEZ458449 IVD458435:IVD458449 ILH458435:ILH458449 IBL458435:IBL458449 HRP458435:HRP458449 HHT458435:HHT458449 GXX458435:GXX458449 GOB458435:GOB458449 GEF458435:GEF458449 FUJ458435:FUJ458449 FKN458435:FKN458449 FAR458435:FAR458449 EQV458435:EQV458449 EGZ458435:EGZ458449 DXD458435:DXD458449 DNH458435:DNH458449 DDL458435:DDL458449 CTP458435:CTP458449 CJT458435:CJT458449 BZX458435:BZX458449 BQB458435:BQB458449 BGF458435:BGF458449 AWJ458435:AWJ458449 AMN458435:AMN458449 ACR458435:ACR458449 SV458435:SV458449 IZ458435:IZ458449 WVL392899:WVL392913 WLP392899:WLP392913 WBT392899:WBT392913 VRX392899:VRX392913 VIB392899:VIB392913 UYF392899:UYF392913 UOJ392899:UOJ392913 UEN392899:UEN392913 TUR392899:TUR392913 TKV392899:TKV392913 TAZ392899:TAZ392913 SRD392899:SRD392913 SHH392899:SHH392913 RXL392899:RXL392913 RNP392899:RNP392913 RDT392899:RDT392913 QTX392899:QTX392913 QKB392899:QKB392913 QAF392899:QAF392913 PQJ392899:PQJ392913 PGN392899:PGN392913 OWR392899:OWR392913 OMV392899:OMV392913 OCZ392899:OCZ392913 NTD392899:NTD392913 NJH392899:NJH392913 MZL392899:MZL392913 MPP392899:MPP392913 MFT392899:MFT392913 LVX392899:LVX392913 LMB392899:LMB392913 LCF392899:LCF392913 KSJ392899:KSJ392913 KIN392899:KIN392913 JYR392899:JYR392913 JOV392899:JOV392913 JEZ392899:JEZ392913 IVD392899:IVD392913 ILH392899:ILH392913 IBL392899:IBL392913 HRP392899:HRP392913 HHT392899:HHT392913 GXX392899:GXX392913 GOB392899:GOB392913 GEF392899:GEF392913 FUJ392899:FUJ392913 FKN392899:FKN392913 FAR392899:FAR392913 EQV392899:EQV392913 EGZ392899:EGZ392913 DXD392899:DXD392913 DNH392899:DNH392913 DDL392899:DDL392913 CTP392899:CTP392913 CJT392899:CJT392913 BZX392899:BZX392913 BQB392899:BQB392913 BGF392899:BGF392913 AWJ392899:AWJ392913 AMN392899:AMN392913 ACR392899:ACR392913 SV392899:SV392913 IZ392899:IZ392913 WVL327363:WVL327377 WLP327363:WLP327377 WBT327363:WBT327377 VRX327363:VRX327377 VIB327363:VIB327377 UYF327363:UYF327377 UOJ327363:UOJ327377 UEN327363:UEN327377 TUR327363:TUR327377 TKV327363:TKV327377 TAZ327363:TAZ327377 SRD327363:SRD327377 SHH327363:SHH327377 RXL327363:RXL327377 RNP327363:RNP327377 RDT327363:RDT327377 QTX327363:QTX327377 QKB327363:QKB327377 QAF327363:QAF327377 PQJ327363:PQJ327377 PGN327363:PGN327377 OWR327363:OWR327377 OMV327363:OMV327377 OCZ327363:OCZ327377 NTD327363:NTD327377 NJH327363:NJH327377 MZL327363:MZL327377 MPP327363:MPP327377 MFT327363:MFT327377 LVX327363:LVX327377 LMB327363:LMB327377 LCF327363:LCF327377 KSJ327363:KSJ327377 KIN327363:KIN327377 JYR327363:JYR327377 JOV327363:JOV327377 JEZ327363:JEZ327377 IVD327363:IVD327377 ILH327363:ILH327377 IBL327363:IBL327377 HRP327363:HRP327377 HHT327363:HHT327377 GXX327363:GXX327377 GOB327363:GOB327377 GEF327363:GEF327377 FUJ327363:FUJ327377 FKN327363:FKN327377 FAR327363:FAR327377 EQV327363:EQV327377 EGZ327363:EGZ327377 DXD327363:DXD327377 DNH327363:DNH327377 DDL327363:DDL327377 CTP327363:CTP327377 CJT327363:CJT327377 BZX327363:BZX327377 BQB327363:BQB327377 BGF327363:BGF327377 AWJ327363:AWJ327377 AMN327363:AMN327377 ACR327363:ACR327377 SV327363:SV327377 IZ327363:IZ327377 WVL261827:WVL261841 WLP261827:WLP261841 WBT261827:WBT261841 VRX261827:VRX261841 VIB261827:VIB261841 UYF261827:UYF261841 UOJ261827:UOJ261841 UEN261827:UEN261841 TUR261827:TUR261841 TKV261827:TKV261841 TAZ261827:TAZ261841 SRD261827:SRD261841 SHH261827:SHH261841 RXL261827:RXL261841 RNP261827:RNP261841 RDT261827:RDT261841 QTX261827:QTX261841 QKB261827:QKB261841 QAF261827:QAF261841 PQJ261827:PQJ261841 PGN261827:PGN261841 OWR261827:OWR261841 OMV261827:OMV261841 OCZ261827:OCZ261841 NTD261827:NTD261841 NJH261827:NJH261841 MZL261827:MZL261841 MPP261827:MPP261841 MFT261827:MFT261841 LVX261827:LVX261841 LMB261827:LMB261841 LCF261827:LCF261841 KSJ261827:KSJ261841 KIN261827:KIN261841 JYR261827:JYR261841 JOV261827:JOV261841 JEZ261827:JEZ261841 IVD261827:IVD261841 ILH261827:ILH261841 IBL261827:IBL261841 HRP261827:HRP261841 HHT261827:HHT261841 GXX261827:GXX261841 GOB261827:GOB261841 GEF261827:GEF261841 FUJ261827:FUJ261841 FKN261827:FKN261841 FAR261827:FAR261841 EQV261827:EQV261841 EGZ261827:EGZ261841 DXD261827:DXD261841 DNH261827:DNH261841 DDL261827:DDL261841 CTP261827:CTP261841 CJT261827:CJT261841 BZX261827:BZX261841 BQB261827:BQB261841 BGF261827:BGF261841 AWJ261827:AWJ261841 AMN261827:AMN261841 ACR261827:ACR261841 SV261827:SV261841 IZ261827:IZ261841 WVL196291:WVL196305 WLP196291:WLP196305 WBT196291:WBT196305 VRX196291:VRX196305 VIB196291:VIB196305 UYF196291:UYF196305 UOJ196291:UOJ196305 UEN196291:UEN196305 TUR196291:TUR196305 TKV196291:TKV196305 TAZ196291:TAZ196305 SRD196291:SRD196305 SHH196291:SHH196305 RXL196291:RXL196305 RNP196291:RNP196305 RDT196291:RDT196305 QTX196291:QTX196305 QKB196291:QKB196305 QAF196291:QAF196305 PQJ196291:PQJ196305 PGN196291:PGN196305 OWR196291:OWR196305 OMV196291:OMV196305 OCZ196291:OCZ196305 NTD196291:NTD196305 NJH196291:NJH196305 MZL196291:MZL196305 MPP196291:MPP196305 MFT196291:MFT196305 LVX196291:LVX196305 LMB196291:LMB196305 LCF196291:LCF196305 KSJ196291:KSJ196305 KIN196291:KIN196305 JYR196291:JYR196305 JOV196291:JOV196305 JEZ196291:JEZ196305 IVD196291:IVD196305 ILH196291:ILH196305 IBL196291:IBL196305 HRP196291:HRP196305 HHT196291:HHT196305 GXX196291:GXX196305 GOB196291:GOB196305 GEF196291:GEF196305 FUJ196291:FUJ196305 FKN196291:FKN196305 FAR196291:FAR196305 EQV196291:EQV196305 EGZ196291:EGZ196305 DXD196291:DXD196305 DNH196291:DNH196305 DDL196291:DDL196305 CTP196291:CTP196305 CJT196291:CJT196305 BZX196291:BZX196305 BQB196291:BQB196305 BGF196291:BGF196305 AWJ196291:AWJ196305 AMN196291:AMN196305 ACR196291:ACR196305 SV196291:SV196305 IZ196291:IZ196305 WVL130755:WVL130769 WLP130755:WLP130769 WBT130755:WBT130769 VRX130755:VRX130769 VIB130755:VIB130769 UYF130755:UYF130769 UOJ130755:UOJ130769 UEN130755:UEN130769 TUR130755:TUR130769 TKV130755:TKV130769 TAZ130755:TAZ130769 SRD130755:SRD130769 SHH130755:SHH130769 RXL130755:RXL130769 RNP130755:RNP130769 RDT130755:RDT130769 QTX130755:QTX130769 QKB130755:QKB130769 QAF130755:QAF130769 PQJ130755:PQJ130769 PGN130755:PGN130769 OWR130755:OWR130769 OMV130755:OMV130769 OCZ130755:OCZ130769 NTD130755:NTD130769 NJH130755:NJH130769 MZL130755:MZL130769 MPP130755:MPP130769 MFT130755:MFT130769 LVX130755:LVX130769 LMB130755:LMB130769 LCF130755:LCF130769 KSJ130755:KSJ130769 KIN130755:KIN130769 JYR130755:JYR130769 JOV130755:JOV130769 JEZ130755:JEZ130769 IVD130755:IVD130769 ILH130755:ILH130769 IBL130755:IBL130769 HRP130755:HRP130769 HHT130755:HHT130769 GXX130755:GXX130769 GOB130755:GOB130769 GEF130755:GEF130769 FUJ130755:FUJ130769 FKN130755:FKN130769 FAR130755:FAR130769 EQV130755:EQV130769 EGZ130755:EGZ130769 DXD130755:DXD130769 DNH130755:DNH130769 DDL130755:DDL130769 CTP130755:CTP130769 CJT130755:CJT130769 BZX130755:BZX130769 BQB130755:BQB130769 BGF130755:BGF130769 AWJ130755:AWJ130769 AMN130755:AMN130769 ACR130755:ACR130769 SV130755:SV130769 IZ130755:IZ130769 WVL65219:WVL65233 WLP65219:WLP65233 WBT65219:WBT65233 VRX65219:VRX65233 VIB65219:VIB65233 UYF65219:UYF65233 UOJ65219:UOJ65233 UEN65219:UEN65233 TUR65219:TUR65233 TKV65219:TKV65233 TAZ65219:TAZ65233 SRD65219:SRD65233 SHH65219:SHH65233 RXL65219:RXL65233 RNP65219:RNP65233 RDT65219:RDT65233 QTX65219:QTX65233 QKB65219:QKB65233 QAF65219:QAF65233 PQJ65219:PQJ65233 PGN65219:PGN65233 OWR65219:OWR65233 OMV65219:OMV65233 OCZ65219:OCZ65233 NTD65219:NTD65233 NJH65219:NJH65233 MZL65219:MZL65233 MPP65219:MPP65233 MFT65219:MFT65233 LVX65219:LVX65233 LMB65219:LMB65233 LCF65219:LCF65233 KSJ65219:KSJ65233 KIN65219:KIN65233 JYR65219:JYR65233 JOV65219:JOV65233 JEZ65219:JEZ65233 IVD65219:IVD65233 ILH65219:ILH65233 IBL65219:IBL65233 HRP65219:HRP65233 HHT65219:HHT65233 GXX65219:GXX65233 GOB65219:GOB65233 GEF65219:GEF65233 FUJ65219:FUJ65233 FKN65219:FKN65233 FAR65219:FAR65233 EQV65219:EQV65233 EGZ65219:EGZ65233 DXD65219:DXD65233 DNH65219:DNH65233 DDL65219:DDL65233 CTP65219:CTP65233 CJT65219:CJT65233 BZX65219:BZX65233 BQB65219:BQB65233 BGF65219:BGF65233 AWJ65219:AWJ65233 AMN65219:AMN65233 ACR65219:ACR65233 SV65219:SV65233 IZ65219:IZ65233 S917187:T917201 WVH982723:WVJ982822 WBP982723:WBR982822 VRT982723:VRV982822 VHX982723:VHZ982822 UYB982723:UYD982822 UOF982723:UOH982822 UEJ982723:UEL982822 TUN982723:TUP982822 TKR982723:TKT982822 TAV982723:TAX982822 SQZ982723:SRB982822 SHD982723:SHF982822 RXH982723:RXJ982822 RNL982723:RNN982822 RDP982723:RDR982822 QTT982723:QTV982822 QJX982723:QJZ982822 QAB982723:QAD982822 PQF982723:PQH982822 PGJ982723:PGL982822 OWN982723:OWP982822 OMR982723:OMT982822 OCV982723:OCX982822 NSZ982723:NTB982822 NJD982723:NJF982822 MZH982723:MZJ982822 MPL982723:MPN982822 MFP982723:MFR982822 LVT982723:LVV982822 LLX982723:LLZ982822 LCB982723:LCD982822 KSF982723:KSH982822 KIJ982723:KIL982822 JYN982723:JYP982822 JOR982723:JOT982822 JEV982723:JEX982822 IUZ982723:IVB982822 ILD982723:ILF982822 IBH982723:IBJ982822 HRL982723:HRN982822 HHP982723:HHR982822 GXT982723:GXV982822 GNX982723:GNZ982822 GEB982723:GED982822 FUF982723:FUH982822 FKJ982723:FKL982822 FAN982723:FAP982822 EQR982723:EQT982822 EGV982723:EGX982822 DWZ982723:DXB982822 DND982723:DNF982822 DDH982723:DDJ982822 CTL982723:CTN982822 CJP982723:CJR982822 BZT982723:BZV982822 BPX982723:BPZ982822 BGB982723:BGD982822 AWF982723:AWH982822 AMJ982723:AML982822 ACN982723:ACP982822 SR982723:ST982822 IV982723:IX982822 WVH917187:WVJ917286 WLL917187:WLN917286 WBP917187:WBR917286 VRT917187:VRV917286 VHX917187:VHZ917286 UYB917187:UYD917286 UOF917187:UOH917286 UEJ917187:UEL917286 TUN917187:TUP917286 TKR917187:TKT917286 TAV917187:TAX917286 SQZ917187:SRB917286 SHD917187:SHF917286 RXH917187:RXJ917286 RNL917187:RNN917286 RDP917187:RDR917286 QTT917187:QTV917286 QJX917187:QJZ917286 QAB917187:QAD917286 PQF917187:PQH917286 PGJ917187:PGL917286 OWN917187:OWP917286 OMR917187:OMT917286 OCV917187:OCX917286 NSZ917187:NTB917286 NJD917187:NJF917286 MZH917187:MZJ917286 MPL917187:MPN917286 MFP917187:MFR917286 LVT917187:LVV917286 LLX917187:LLZ917286 LCB917187:LCD917286 KSF917187:KSH917286 KIJ917187:KIL917286 JYN917187:JYP917286 JOR917187:JOT917286 JEV917187:JEX917286 IUZ917187:IVB917286 ILD917187:ILF917286 IBH917187:IBJ917286 HRL917187:HRN917286 HHP917187:HHR917286 GXT917187:GXV917286 GNX917187:GNZ917286 GEB917187:GED917286 FUF917187:FUH917286 FKJ917187:FKL917286 FAN917187:FAP917286 EQR917187:EQT917286 EGV917187:EGX917286 DWZ917187:DXB917286 DND917187:DNF917286 DDH917187:DDJ917286 CTL917187:CTN917286 CJP917187:CJR917286 BZT917187:BZV917286 BPX917187:BPZ917286 BGB917187:BGD917286 AWF917187:AWH917286 AMJ917187:AML917286 ACN917187:ACP917286 SR917187:ST917286 IV917187:IX917286 WVH851651:WVJ851750 WLL851651:WLN851750 WBP851651:WBR851750 VRT851651:VRV851750 VHX851651:VHZ851750 UYB851651:UYD851750 UOF851651:UOH851750 UEJ851651:UEL851750 TUN851651:TUP851750 TKR851651:TKT851750 TAV851651:TAX851750 SQZ851651:SRB851750 SHD851651:SHF851750 RXH851651:RXJ851750 RNL851651:RNN851750 RDP851651:RDR851750 QTT851651:QTV851750 QJX851651:QJZ851750 QAB851651:QAD851750 PQF851651:PQH851750 PGJ851651:PGL851750 OWN851651:OWP851750 OMR851651:OMT851750 OCV851651:OCX851750 NSZ851651:NTB851750 NJD851651:NJF851750 MZH851651:MZJ851750 MPL851651:MPN851750 MFP851651:MFR851750 LVT851651:LVV851750 LLX851651:LLZ851750 LCB851651:LCD851750 KSF851651:KSH851750 KIJ851651:KIL851750 JYN851651:JYP851750 JOR851651:JOT851750 JEV851651:JEX851750 IUZ851651:IVB851750 ILD851651:ILF851750 IBH851651:IBJ851750 HRL851651:HRN851750 HHP851651:HHR851750 GXT851651:GXV851750 GNX851651:GNZ851750 GEB851651:GED851750 FUF851651:FUH851750 FKJ851651:FKL851750 FAN851651:FAP851750 EQR851651:EQT851750 EGV851651:EGX851750 DWZ851651:DXB851750 DND851651:DNF851750 DDH851651:DDJ851750 CTL851651:CTN851750 CJP851651:CJR851750 BZT851651:BZV851750 BPX851651:BPZ851750 BGB851651:BGD851750 AWF851651:AWH851750 AMJ851651:AML851750 ACN851651:ACP851750 SR851651:ST851750 IV851651:IX851750 WVH786115:WVJ786214 WLL786115:WLN786214 WBP786115:WBR786214 VRT786115:VRV786214 VHX786115:VHZ786214 UYB786115:UYD786214 UOF786115:UOH786214 UEJ786115:UEL786214 TUN786115:TUP786214 TKR786115:TKT786214 TAV786115:TAX786214 SQZ786115:SRB786214 SHD786115:SHF786214 RXH786115:RXJ786214 RNL786115:RNN786214 RDP786115:RDR786214 QTT786115:QTV786214 QJX786115:QJZ786214 QAB786115:QAD786214 PQF786115:PQH786214 PGJ786115:PGL786214 OWN786115:OWP786214 OMR786115:OMT786214 OCV786115:OCX786214 NSZ786115:NTB786214 NJD786115:NJF786214 MZH786115:MZJ786214 MPL786115:MPN786214 MFP786115:MFR786214 LVT786115:LVV786214 LLX786115:LLZ786214 LCB786115:LCD786214 KSF786115:KSH786214 KIJ786115:KIL786214 JYN786115:JYP786214 JOR786115:JOT786214 JEV786115:JEX786214 IUZ786115:IVB786214 ILD786115:ILF786214 IBH786115:IBJ786214 HRL786115:HRN786214 HHP786115:HHR786214 GXT786115:GXV786214 GNX786115:GNZ786214 GEB786115:GED786214 FUF786115:FUH786214 FKJ786115:FKL786214 FAN786115:FAP786214 EQR786115:EQT786214 EGV786115:EGX786214 DWZ786115:DXB786214 DND786115:DNF786214 DDH786115:DDJ786214 CTL786115:CTN786214 CJP786115:CJR786214 BZT786115:BZV786214 BPX786115:BPZ786214 BGB786115:BGD786214 AWF786115:AWH786214 AMJ786115:AML786214 ACN786115:ACP786214 SR786115:ST786214 IV786115:IX786214 WVH720579:WVJ720678 WLL720579:WLN720678 WBP720579:WBR720678 VRT720579:VRV720678 VHX720579:VHZ720678 UYB720579:UYD720678 UOF720579:UOH720678 UEJ720579:UEL720678 TUN720579:TUP720678 TKR720579:TKT720678 TAV720579:TAX720678 SQZ720579:SRB720678 SHD720579:SHF720678 RXH720579:RXJ720678 RNL720579:RNN720678 RDP720579:RDR720678 QTT720579:QTV720678 QJX720579:QJZ720678 QAB720579:QAD720678 PQF720579:PQH720678 PGJ720579:PGL720678 OWN720579:OWP720678 OMR720579:OMT720678 OCV720579:OCX720678 NSZ720579:NTB720678 NJD720579:NJF720678 MZH720579:MZJ720678 MPL720579:MPN720678 MFP720579:MFR720678 LVT720579:LVV720678 LLX720579:LLZ720678 LCB720579:LCD720678 KSF720579:KSH720678 KIJ720579:KIL720678 JYN720579:JYP720678 JOR720579:JOT720678 JEV720579:JEX720678 IUZ720579:IVB720678 ILD720579:ILF720678 IBH720579:IBJ720678 HRL720579:HRN720678 HHP720579:HHR720678 GXT720579:GXV720678 GNX720579:GNZ720678 GEB720579:GED720678 FUF720579:FUH720678 FKJ720579:FKL720678 FAN720579:FAP720678 EQR720579:EQT720678 EGV720579:EGX720678 DWZ720579:DXB720678 DND720579:DNF720678 DDH720579:DDJ720678 CTL720579:CTN720678 CJP720579:CJR720678 BZT720579:BZV720678 BPX720579:BPZ720678 BGB720579:BGD720678 AWF720579:AWH720678 AMJ720579:AML720678 ACN720579:ACP720678 SR720579:ST720678 IV720579:IX720678 WVH655043:WVJ655142 WLL655043:WLN655142 WBP655043:WBR655142 VRT655043:VRV655142 VHX655043:VHZ655142 UYB655043:UYD655142 UOF655043:UOH655142 UEJ655043:UEL655142 TUN655043:TUP655142 TKR655043:TKT655142 TAV655043:TAX655142 SQZ655043:SRB655142 SHD655043:SHF655142 RXH655043:RXJ655142 RNL655043:RNN655142 RDP655043:RDR655142 QTT655043:QTV655142 QJX655043:QJZ655142 QAB655043:QAD655142 PQF655043:PQH655142 PGJ655043:PGL655142 OWN655043:OWP655142 OMR655043:OMT655142 OCV655043:OCX655142 NSZ655043:NTB655142 NJD655043:NJF655142 MZH655043:MZJ655142 MPL655043:MPN655142 MFP655043:MFR655142 LVT655043:LVV655142 LLX655043:LLZ655142 LCB655043:LCD655142 KSF655043:KSH655142 KIJ655043:KIL655142 JYN655043:JYP655142 JOR655043:JOT655142 JEV655043:JEX655142 IUZ655043:IVB655142 ILD655043:ILF655142 IBH655043:IBJ655142 HRL655043:HRN655142 HHP655043:HHR655142 GXT655043:GXV655142 GNX655043:GNZ655142 GEB655043:GED655142 FUF655043:FUH655142 FKJ655043:FKL655142 FAN655043:FAP655142 EQR655043:EQT655142 EGV655043:EGX655142 DWZ655043:DXB655142 DND655043:DNF655142 DDH655043:DDJ655142 CTL655043:CTN655142 CJP655043:CJR655142 BZT655043:BZV655142 BPX655043:BPZ655142 BGB655043:BGD655142 AWF655043:AWH655142 AMJ655043:AML655142 ACN655043:ACP655142 SR655043:ST655142 IV655043:IX655142 WVH589507:WVJ589606 WLL589507:WLN589606 WBP589507:WBR589606 VRT589507:VRV589606 VHX589507:VHZ589606 UYB589507:UYD589606 UOF589507:UOH589606 UEJ589507:UEL589606 TUN589507:TUP589606 TKR589507:TKT589606 TAV589507:TAX589606 SQZ589507:SRB589606 SHD589507:SHF589606 RXH589507:RXJ589606 RNL589507:RNN589606 RDP589507:RDR589606 QTT589507:QTV589606 QJX589507:QJZ589606 QAB589507:QAD589606 PQF589507:PQH589606 PGJ589507:PGL589606 OWN589507:OWP589606 OMR589507:OMT589606 OCV589507:OCX589606 NSZ589507:NTB589606 NJD589507:NJF589606 MZH589507:MZJ589606 MPL589507:MPN589606 MFP589507:MFR589606 LVT589507:LVV589606 LLX589507:LLZ589606 LCB589507:LCD589606 KSF589507:KSH589606 KIJ589507:KIL589606 JYN589507:JYP589606 JOR589507:JOT589606 JEV589507:JEX589606 IUZ589507:IVB589606 ILD589507:ILF589606 IBH589507:IBJ589606 HRL589507:HRN589606 HHP589507:HHR589606 GXT589507:GXV589606 GNX589507:GNZ589606 GEB589507:GED589606 FUF589507:FUH589606 FKJ589507:FKL589606 FAN589507:FAP589606 EQR589507:EQT589606 EGV589507:EGX589606 DWZ589507:DXB589606 DND589507:DNF589606 DDH589507:DDJ589606 CTL589507:CTN589606 CJP589507:CJR589606 BZT589507:BZV589606 BPX589507:BPZ589606 BGB589507:BGD589606 AWF589507:AWH589606 AMJ589507:AML589606 ACN589507:ACP589606 SR589507:ST589606 IV589507:IX589606 WVH523971:WVJ524070 WLL523971:WLN524070 WBP523971:WBR524070 VRT523971:VRV524070 VHX523971:VHZ524070 UYB523971:UYD524070 UOF523971:UOH524070 UEJ523971:UEL524070 TUN523971:TUP524070 TKR523971:TKT524070 TAV523971:TAX524070 SQZ523971:SRB524070 SHD523971:SHF524070 RXH523971:RXJ524070 RNL523971:RNN524070 RDP523971:RDR524070 QTT523971:QTV524070 QJX523971:QJZ524070 QAB523971:QAD524070 PQF523971:PQH524070 PGJ523971:PGL524070 OWN523971:OWP524070 OMR523971:OMT524070 OCV523971:OCX524070 NSZ523971:NTB524070 NJD523971:NJF524070 MZH523971:MZJ524070 MPL523971:MPN524070 MFP523971:MFR524070 LVT523971:LVV524070 LLX523971:LLZ524070 LCB523971:LCD524070 KSF523971:KSH524070 KIJ523971:KIL524070 JYN523971:JYP524070 JOR523971:JOT524070 JEV523971:JEX524070 IUZ523971:IVB524070 ILD523971:ILF524070 IBH523971:IBJ524070 HRL523971:HRN524070 HHP523971:HHR524070 GXT523971:GXV524070 GNX523971:GNZ524070 GEB523971:GED524070 FUF523971:FUH524070 FKJ523971:FKL524070 FAN523971:FAP524070 EQR523971:EQT524070 EGV523971:EGX524070 DWZ523971:DXB524070 DND523971:DNF524070 DDH523971:DDJ524070 CTL523971:CTN524070 CJP523971:CJR524070 BZT523971:BZV524070 BPX523971:BPZ524070 BGB523971:BGD524070 AWF523971:AWH524070 AMJ523971:AML524070 ACN523971:ACP524070 SR523971:ST524070 IV523971:IX524070 WVH458435:WVJ458534 WLL458435:WLN458534 WBP458435:WBR458534 VRT458435:VRV458534 VHX458435:VHZ458534 UYB458435:UYD458534 UOF458435:UOH458534 UEJ458435:UEL458534 TUN458435:TUP458534 TKR458435:TKT458534 TAV458435:TAX458534 SQZ458435:SRB458534 SHD458435:SHF458534 RXH458435:RXJ458534 RNL458435:RNN458534 RDP458435:RDR458534 QTT458435:QTV458534 QJX458435:QJZ458534 QAB458435:QAD458534 PQF458435:PQH458534 PGJ458435:PGL458534 OWN458435:OWP458534 OMR458435:OMT458534 OCV458435:OCX458534 NSZ458435:NTB458534 NJD458435:NJF458534 MZH458435:MZJ458534 MPL458435:MPN458534 MFP458435:MFR458534 LVT458435:LVV458534 LLX458435:LLZ458534 LCB458435:LCD458534 KSF458435:KSH458534 KIJ458435:KIL458534 JYN458435:JYP458534 JOR458435:JOT458534 JEV458435:JEX458534 IUZ458435:IVB458534 ILD458435:ILF458534 IBH458435:IBJ458534 HRL458435:HRN458534 HHP458435:HHR458534 GXT458435:GXV458534 GNX458435:GNZ458534 GEB458435:GED458534 FUF458435:FUH458534 FKJ458435:FKL458534 FAN458435:FAP458534 EQR458435:EQT458534 EGV458435:EGX458534 DWZ458435:DXB458534 DND458435:DNF458534 DDH458435:DDJ458534 CTL458435:CTN458534 CJP458435:CJR458534 BZT458435:BZV458534 BPX458435:BPZ458534 BGB458435:BGD458534 AWF458435:AWH458534 AMJ458435:AML458534 ACN458435:ACP458534 SR458435:ST458534 IV458435:IX458534 WVH392899:WVJ392998 WLL392899:WLN392998 WBP392899:WBR392998 VRT392899:VRV392998 VHX392899:VHZ392998 UYB392899:UYD392998 UOF392899:UOH392998 UEJ392899:UEL392998 TUN392899:TUP392998 TKR392899:TKT392998 TAV392899:TAX392998 SQZ392899:SRB392998 SHD392899:SHF392998 RXH392899:RXJ392998 RNL392899:RNN392998 RDP392899:RDR392998 QTT392899:QTV392998 QJX392899:QJZ392998 QAB392899:QAD392998 PQF392899:PQH392998 PGJ392899:PGL392998 OWN392899:OWP392998 OMR392899:OMT392998 OCV392899:OCX392998 NSZ392899:NTB392998 NJD392899:NJF392998 MZH392899:MZJ392998 MPL392899:MPN392998 MFP392899:MFR392998 LVT392899:LVV392998 LLX392899:LLZ392998 LCB392899:LCD392998 KSF392899:KSH392998 KIJ392899:KIL392998 JYN392899:JYP392998 JOR392899:JOT392998 JEV392899:JEX392998 IUZ392899:IVB392998 ILD392899:ILF392998 IBH392899:IBJ392998 HRL392899:HRN392998 HHP392899:HHR392998 GXT392899:GXV392998 GNX392899:GNZ392998 GEB392899:GED392998 FUF392899:FUH392998 FKJ392899:FKL392998 FAN392899:FAP392998 EQR392899:EQT392998 EGV392899:EGX392998 DWZ392899:DXB392998 DND392899:DNF392998 DDH392899:DDJ392998 CTL392899:CTN392998 CJP392899:CJR392998 BZT392899:BZV392998 BPX392899:BPZ392998 BGB392899:BGD392998 AWF392899:AWH392998 AMJ392899:AML392998 ACN392899:ACP392998 SR392899:ST392998 IV392899:IX392998 WVH327363:WVJ327462 WLL327363:WLN327462 WBP327363:WBR327462 VRT327363:VRV327462 VHX327363:VHZ327462 UYB327363:UYD327462 UOF327363:UOH327462 UEJ327363:UEL327462 TUN327363:TUP327462 TKR327363:TKT327462 TAV327363:TAX327462 SQZ327363:SRB327462 SHD327363:SHF327462 RXH327363:RXJ327462 RNL327363:RNN327462 RDP327363:RDR327462 QTT327363:QTV327462 QJX327363:QJZ327462 QAB327363:QAD327462 PQF327363:PQH327462 PGJ327363:PGL327462 OWN327363:OWP327462 OMR327363:OMT327462 OCV327363:OCX327462 NSZ327363:NTB327462 NJD327363:NJF327462 MZH327363:MZJ327462 MPL327363:MPN327462 MFP327363:MFR327462 LVT327363:LVV327462 LLX327363:LLZ327462 LCB327363:LCD327462 KSF327363:KSH327462 KIJ327363:KIL327462 JYN327363:JYP327462 JOR327363:JOT327462 JEV327363:JEX327462 IUZ327363:IVB327462 ILD327363:ILF327462 IBH327363:IBJ327462 HRL327363:HRN327462 HHP327363:HHR327462 GXT327363:GXV327462 GNX327363:GNZ327462 GEB327363:GED327462 FUF327363:FUH327462 FKJ327363:FKL327462 FAN327363:FAP327462 EQR327363:EQT327462 EGV327363:EGX327462 DWZ327363:DXB327462 DND327363:DNF327462 DDH327363:DDJ327462 CTL327363:CTN327462 CJP327363:CJR327462 BZT327363:BZV327462 BPX327363:BPZ327462 BGB327363:BGD327462 AWF327363:AWH327462 AMJ327363:AML327462 ACN327363:ACP327462 SR327363:ST327462 IV327363:IX327462 WVH261827:WVJ261926 WLL261827:WLN261926 WBP261827:WBR261926 VRT261827:VRV261926 VHX261827:VHZ261926 UYB261827:UYD261926 UOF261827:UOH261926 UEJ261827:UEL261926 TUN261827:TUP261926 TKR261827:TKT261926 TAV261827:TAX261926 SQZ261827:SRB261926 SHD261827:SHF261926 RXH261827:RXJ261926 RNL261827:RNN261926 RDP261827:RDR261926 QTT261827:QTV261926 QJX261827:QJZ261926 QAB261827:QAD261926 PQF261827:PQH261926 PGJ261827:PGL261926 OWN261827:OWP261926 OMR261827:OMT261926 OCV261827:OCX261926 NSZ261827:NTB261926 NJD261827:NJF261926 MZH261827:MZJ261926 MPL261827:MPN261926 MFP261827:MFR261926 LVT261827:LVV261926 LLX261827:LLZ261926 LCB261827:LCD261926 KSF261827:KSH261926 KIJ261827:KIL261926 JYN261827:JYP261926 JOR261827:JOT261926 JEV261827:JEX261926 IUZ261827:IVB261926 ILD261827:ILF261926 IBH261827:IBJ261926 HRL261827:HRN261926 HHP261827:HHR261926 GXT261827:GXV261926 GNX261827:GNZ261926 GEB261827:GED261926 FUF261827:FUH261926 FKJ261827:FKL261926 FAN261827:FAP261926 EQR261827:EQT261926 EGV261827:EGX261926 DWZ261827:DXB261926 DND261827:DNF261926 DDH261827:DDJ261926 CTL261827:CTN261926 CJP261827:CJR261926 BZT261827:BZV261926 BPX261827:BPZ261926 BGB261827:BGD261926 AWF261827:AWH261926 AMJ261827:AML261926 ACN261827:ACP261926 SR261827:ST261926 IV261827:IX261926 WVH196291:WVJ196390 WLL196291:WLN196390 WBP196291:WBR196390 VRT196291:VRV196390 VHX196291:VHZ196390 UYB196291:UYD196390 UOF196291:UOH196390 UEJ196291:UEL196390 TUN196291:TUP196390 TKR196291:TKT196390 TAV196291:TAX196390 SQZ196291:SRB196390 SHD196291:SHF196390 RXH196291:RXJ196390 RNL196291:RNN196390 RDP196291:RDR196390 QTT196291:QTV196390 QJX196291:QJZ196390 QAB196291:QAD196390 PQF196291:PQH196390 PGJ196291:PGL196390 OWN196291:OWP196390 OMR196291:OMT196390 OCV196291:OCX196390 NSZ196291:NTB196390 NJD196291:NJF196390 MZH196291:MZJ196390 MPL196291:MPN196390 MFP196291:MFR196390 LVT196291:LVV196390 LLX196291:LLZ196390 LCB196291:LCD196390 KSF196291:KSH196390 KIJ196291:KIL196390 JYN196291:JYP196390 JOR196291:JOT196390 JEV196291:JEX196390 IUZ196291:IVB196390 ILD196291:ILF196390 IBH196291:IBJ196390 HRL196291:HRN196390 HHP196291:HHR196390 GXT196291:GXV196390 GNX196291:GNZ196390 GEB196291:GED196390 FUF196291:FUH196390 FKJ196291:FKL196390 FAN196291:FAP196390 EQR196291:EQT196390 EGV196291:EGX196390 DWZ196291:DXB196390 DND196291:DNF196390 DDH196291:DDJ196390 CTL196291:CTN196390 CJP196291:CJR196390 BZT196291:BZV196390 BPX196291:BPZ196390 BGB196291:BGD196390 AWF196291:AWH196390 AMJ196291:AML196390 ACN196291:ACP196390 SR196291:ST196390 IV196291:IX196390 WVH130755:WVJ130854 WLL130755:WLN130854 WBP130755:WBR130854 VRT130755:VRV130854 VHX130755:VHZ130854 UYB130755:UYD130854 UOF130755:UOH130854 UEJ130755:UEL130854 TUN130755:TUP130854 TKR130755:TKT130854 TAV130755:TAX130854 SQZ130755:SRB130854 SHD130755:SHF130854 RXH130755:RXJ130854 RNL130755:RNN130854 RDP130755:RDR130854 QTT130755:QTV130854 QJX130755:QJZ130854 QAB130755:QAD130854 PQF130755:PQH130854 PGJ130755:PGL130854 OWN130755:OWP130854 OMR130755:OMT130854 OCV130755:OCX130854 NSZ130755:NTB130854 NJD130755:NJF130854 MZH130755:MZJ130854 MPL130755:MPN130854 MFP130755:MFR130854 LVT130755:LVV130854 LLX130755:LLZ130854 LCB130755:LCD130854 KSF130755:KSH130854 KIJ130755:KIL130854 JYN130755:JYP130854 JOR130755:JOT130854 JEV130755:JEX130854 IUZ130755:IVB130854 ILD130755:ILF130854 IBH130755:IBJ130854 HRL130755:HRN130854 HHP130755:HHR130854 GXT130755:GXV130854 GNX130755:GNZ130854 GEB130755:GED130854 FUF130755:FUH130854 FKJ130755:FKL130854 FAN130755:FAP130854 EQR130755:EQT130854 EGV130755:EGX130854 DWZ130755:DXB130854 DND130755:DNF130854 DDH130755:DDJ130854 CTL130755:CTN130854 CJP130755:CJR130854 BZT130755:BZV130854 BPX130755:BPZ130854 BGB130755:BGD130854 AWF130755:AWH130854 AMJ130755:AML130854 ACN130755:ACP130854 SR130755:ST130854 IV130755:IX130854 WVH65219:WVJ65318 WLL65219:WLN65318 WBP65219:WBR65318 VRT65219:VRV65318 VHX65219:VHZ65318 UYB65219:UYD65318 UOF65219:UOH65318 UEJ65219:UEL65318 TUN65219:TUP65318 TKR65219:TKT65318 TAV65219:TAX65318 SQZ65219:SRB65318 SHD65219:SHF65318 RXH65219:RXJ65318 RNL65219:RNN65318 RDP65219:RDR65318 QTT65219:QTV65318 QJX65219:QJZ65318 QAB65219:QAD65318 PQF65219:PQH65318 PGJ65219:PGL65318 OWN65219:OWP65318 OMR65219:OMT65318 OCV65219:OCX65318 NSZ65219:NTB65318 NJD65219:NJF65318 MZH65219:MZJ65318 MPL65219:MPN65318 MFP65219:MFR65318 LVT65219:LVV65318 LLX65219:LLZ65318 LCB65219:LCD65318 KSF65219:KSH65318 KIJ65219:KIL65318 JYN65219:JYP65318 JOR65219:JOT65318 JEV65219:JEX65318 IUZ65219:IVB65318 ILD65219:ILF65318 IBH65219:IBJ65318 HRL65219:HRN65318 HHP65219:HHR65318 GXT65219:GXV65318 GNX65219:GNZ65318 GEB65219:GED65318 FUF65219:FUH65318 FKJ65219:FKL65318 FAN65219:FAP65318 EQR65219:EQT65318 EGV65219:EGX65318 DWZ65219:DXB65318 DND65219:DNF65318 DDH65219:DDJ65318 CTL65219:CTN65318 CJP65219:CJR65318 BZT65219:BZV65318 BPX65219:BPZ65318 BGB65219:BGD65318 AWF65219:AWH65318 AMJ65219:AML65318 ACN65219:ACP65318 SR65219:ST65318 IV65219:IX65318 WLL982723:WLN982822 IV3:IX12 SR3:ST12 ACN3:ACP12 AMJ3:AML12 AWF3:AWH12 BGB3:BGD12 BPX3:BPZ12 BZT3:BZV12 CJP3:CJR12 CTL3:CTN12 DDH3:DDJ12 DND3:DNF12 DWZ3:DXB12 EGV3:EGX12 EQR3:EQT12 FAN3:FAP12 FKJ3:FKL12 FUF3:FUH12 GEB3:GED12 GNX3:GNZ12 GXT3:GXV12 HHP3:HHR12 HRL3:HRN12 IBH3:IBJ12 ILD3:ILF12 IUZ3:IVB12 JEV3:JEX12 JOR3:JOT12 JYN3:JYP12 KIJ3:KIL12 KSF3:KSH12 LCB3:LCD12 LLX3:LLZ12 LVT3:LVV12 MFP3:MFR12 MPL3:MPN12 MZH3:MZJ12 NJD3:NJF12 NSZ3:NTB12 OCV3:OCX12 OMR3:OMT12 OWN3:OWP12 PGJ3:PGL12 PQF3:PQH12 QAB3:QAD12 QJX3:QJZ12 QTT3:QTV12 RDP3:RDR12 RNL3:RNN12 RXH3:RXJ12 SHD3:SHF12 SQZ3:SRB12 TAV3:TAX12 TKR3:TKT12 TUN3:TUP12 UEJ3:UEL12 UOF3:UOH12 UYB3:UYD12 VHX3:VHZ12 VRT3:VRV12 WBP3:WBR12 WLL3:WLN12 WVH3:WVJ12">
      <formula1>#REF!</formula1>
    </dataValidation>
  </dataValidations>
  <pageMargins left="0.7" right="0.7" top="0.75" bottom="0.75" header="0.3" footer="0.3"/>
  <pageSetup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"/>
  <sheetViews>
    <sheetView rightToLeft="1" view="pageBreakPreview" zoomScaleNormal="100" zoomScaleSheetLayoutView="100" workbookViewId="0">
      <selection sqref="A1:F1"/>
    </sheetView>
  </sheetViews>
  <sheetFormatPr defaultColWidth="9.109375" defaultRowHeight="18.600000000000001" x14ac:dyDescent="0.3"/>
  <cols>
    <col min="1" max="1" width="6.44140625" style="35" customWidth="1"/>
    <col min="2" max="2" width="38.109375" style="35" customWidth="1"/>
    <col min="3" max="3" width="20.109375" style="35" customWidth="1"/>
    <col min="4" max="4" width="15.33203125" style="35" customWidth="1"/>
    <col min="5" max="5" width="18.44140625" style="35" customWidth="1"/>
    <col min="6" max="6" width="24.44140625" style="35" customWidth="1"/>
    <col min="7" max="9" width="24.6640625" style="20" customWidth="1"/>
    <col min="10" max="11" width="24.6640625" style="42" customWidth="1"/>
    <col min="12" max="12" width="8.88671875" style="35" customWidth="1"/>
    <col min="13" max="13" width="37.88671875" style="47" hidden="1" customWidth="1"/>
    <col min="14" max="14" width="36.5546875" style="47" hidden="1" customWidth="1"/>
    <col min="15" max="15" width="36.109375" style="47" hidden="1" customWidth="1"/>
    <col min="16" max="16" width="37.5546875" style="47" hidden="1" customWidth="1"/>
    <col min="17" max="17" width="28.5546875" style="50" hidden="1" customWidth="1"/>
    <col min="18" max="18" width="24.44140625" style="50" hidden="1" customWidth="1"/>
    <col min="19" max="19" width="8.88671875" style="35" hidden="1" customWidth="1"/>
    <col min="20" max="59" width="9.109375" style="35" hidden="1" customWidth="1"/>
    <col min="60" max="60" width="14.88671875" style="35" hidden="1" customWidth="1"/>
    <col min="61" max="61" width="14.5546875" style="35" hidden="1" customWidth="1"/>
    <col min="62" max="62" width="15.44140625" style="35" hidden="1" customWidth="1"/>
    <col min="63" max="67" width="9.109375" style="35" hidden="1" customWidth="1"/>
    <col min="68" max="105" width="9.109375" style="35"/>
    <col min="106" max="106" width="14.33203125" style="35" customWidth="1"/>
    <col min="107" max="16384" width="9.109375" style="35"/>
  </cols>
  <sheetData>
    <row r="1" spans="1:62" ht="60" customHeight="1" x14ac:dyDescent="0.3">
      <c r="A1" s="131" t="s">
        <v>213</v>
      </c>
      <c r="B1" s="131"/>
      <c r="C1" s="131"/>
      <c r="D1" s="131"/>
      <c r="E1" s="131"/>
      <c r="F1" s="132"/>
      <c r="G1" s="135" t="s">
        <v>157</v>
      </c>
      <c r="H1" s="136"/>
      <c r="I1" s="136"/>
      <c r="J1" s="136"/>
      <c r="K1" s="137"/>
      <c r="M1" s="51"/>
      <c r="N1" s="51"/>
      <c r="O1" s="51"/>
      <c r="P1" s="51"/>
      <c r="Q1" s="51"/>
      <c r="R1" s="51"/>
      <c r="AD1" s="118" t="s">
        <v>82</v>
      </c>
      <c r="AE1" s="118"/>
      <c r="AF1" s="118"/>
      <c r="AG1" s="118"/>
      <c r="AH1" s="118"/>
      <c r="AI1" s="20"/>
      <c r="AJ1" s="118" t="s">
        <v>83</v>
      </c>
      <c r="AK1" s="118"/>
      <c r="AL1" s="118"/>
      <c r="AM1" s="118"/>
      <c r="AN1" s="20"/>
      <c r="AO1" s="118" t="s">
        <v>84</v>
      </c>
      <c r="AP1" s="118"/>
      <c r="AQ1" s="118"/>
      <c r="AR1" s="118"/>
      <c r="AS1" s="20"/>
      <c r="AT1" s="118" t="s">
        <v>85</v>
      </c>
      <c r="AU1" s="118"/>
      <c r="AV1" s="118"/>
      <c r="AW1" s="118"/>
      <c r="AX1" s="20"/>
      <c r="AY1" s="118" t="s">
        <v>86</v>
      </c>
      <c r="AZ1" s="118"/>
      <c r="BA1" s="118"/>
      <c r="BB1" s="118"/>
      <c r="BC1" s="118"/>
      <c r="BD1" s="118"/>
      <c r="BE1" s="20"/>
      <c r="BF1" s="118" t="s">
        <v>122</v>
      </c>
      <c r="BH1" s="133" t="s">
        <v>123</v>
      </c>
      <c r="BI1" s="134"/>
      <c r="BJ1" s="134"/>
    </row>
    <row r="2" spans="1:62" ht="87.75" customHeight="1" x14ac:dyDescent="0.3">
      <c r="A2" s="71" t="s">
        <v>13</v>
      </c>
      <c r="B2" s="36" t="s">
        <v>124</v>
      </c>
      <c r="C2" s="36" t="s">
        <v>125</v>
      </c>
      <c r="D2" s="36" t="s">
        <v>126</v>
      </c>
      <c r="E2" s="36" t="s">
        <v>127</v>
      </c>
      <c r="F2" s="36" t="s">
        <v>214</v>
      </c>
      <c r="G2" s="37" t="s">
        <v>158</v>
      </c>
      <c r="H2" s="37" t="s">
        <v>159</v>
      </c>
      <c r="I2" s="37" t="s">
        <v>160</v>
      </c>
      <c r="J2" s="37" t="s">
        <v>161</v>
      </c>
      <c r="K2" s="37" t="s">
        <v>162</v>
      </c>
      <c r="M2" s="45" t="s">
        <v>128</v>
      </c>
      <c r="N2" s="45" t="s">
        <v>155</v>
      </c>
      <c r="O2" s="45" t="s">
        <v>129</v>
      </c>
      <c r="P2" s="45" t="s">
        <v>156</v>
      </c>
      <c r="Q2" s="48" t="s">
        <v>130</v>
      </c>
      <c r="R2" s="48" t="s">
        <v>131</v>
      </c>
      <c r="AD2" s="20" t="s">
        <v>98</v>
      </c>
      <c r="AE2" s="20" t="s">
        <v>102</v>
      </c>
      <c r="AF2" s="20" t="s">
        <v>103</v>
      </c>
      <c r="AG2" s="20" t="s">
        <v>104</v>
      </c>
      <c r="AH2" s="20" t="s">
        <v>105</v>
      </c>
      <c r="AI2" s="20"/>
      <c r="AJ2" s="20" t="s">
        <v>99</v>
      </c>
      <c r="AK2" s="20" t="s">
        <v>106</v>
      </c>
      <c r="AL2" s="20" t="s">
        <v>107</v>
      </c>
      <c r="AM2" s="20" t="s">
        <v>105</v>
      </c>
      <c r="AN2" s="20"/>
      <c r="AO2" s="20" t="s">
        <v>99</v>
      </c>
      <c r="AP2" s="20" t="s">
        <v>106</v>
      </c>
      <c r="AQ2" s="20" t="s">
        <v>107</v>
      </c>
      <c r="AR2" s="20" t="s">
        <v>105</v>
      </c>
      <c r="AS2" s="20"/>
      <c r="AT2" s="20" t="s">
        <v>100</v>
      </c>
      <c r="AU2" s="20" t="s">
        <v>132</v>
      </c>
      <c r="AV2" s="20" t="s">
        <v>133</v>
      </c>
      <c r="AW2" s="20" t="s">
        <v>105</v>
      </c>
      <c r="AX2" s="20"/>
      <c r="AY2" s="20" t="s">
        <v>111</v>
      </c>
      <c r="AZ2" s="20" t="s">
        <v>112</v>
      </c>
      <c r="BA2" s="20" t="s">
        <v>113</v>
      </c>
      <c r="BB2" s="20" t="s">
        <v>134</v>
      </c>
      <c r="BC2" s="20" t="s">
        <v>115</v>
      </c>
      <c r="BD2" s="20" t="s">
        <v>105</v>
      </c>
      <c r="BE2" s="20"/>
      <c r="BF2" s="118"/>
      <c r="BH2" s="20">
        <v>91</v>
      </c>
      <c r="BI2" s="20">
        <v>92</v>
      </c>
      <c r="BJ2" s="20">
        <v>93</v>
      </c>
    </row>
    <row r="3" spans="1:62" ht="24" customHeight="1" x14ac:dyDescent="0.3">
      <c r="A3" s="38">
        <v>1</v>
      </c>
      <c r="B3" s="38"/>
      <c r="C3" s="38"/>
      <c r="D3" s="38"/>
      <c r="E3" s="38"/>
      <c r="F3" s="38"/>
      <c r="G3" s="39"/>
      <c r="H3" s="39"/>
      <c r="I3" s="39"/>
      <c r="J3" s="39"/>
      <c r="K3" s="40"/>
      <c r="M3" s="46"/>
      <c r="N3" s="46"/>
      <c r="O3" s="46"/>
      <c r="P3" s="46"/>
      <c r="Q3" s="49"/>
      <c r="R3" s="49"/>
      <c r="T3" s="41" t="s">
        <v>135</v>
      </c>
      <c r="W3" s="25" t="s">
        <v>98</v>
      </c>
      <c r="X3" s="25" t="s">
        <v>99</v>
      </c>
      <c r="Y3" s="26" t="s">
        <v>99</v>
      </c>
      <c r="Z3" s="25" t="s">
        <v>100</v>
      </c>
      <c r="AA3" s="25" t="s">
        <v>101</v>
      </c>
      <c r="AD3" s="20">
        <f>IF($G3="بالا",1,0)</f>
        <v>0</v>
      </c>
      <c r="AE3" s="20">
        <f>IF($G3="متوسط به بالا",1,0)</f>
        <v>0</v>
      </c>
      <c r="AF3" s="20">
        <f>IF($G3="متوسط به پایین",1,0)</f>
        <v>0</v>
      </c>
      <c r="AG3" s="20">
        <f>IF($G3="پایین",1,0)</f>
        <v>0</v>
      </c>
      <c r="AH3" s="20">
        <f>AD3*1.2+AE3*1+AF3*0.7+AG3*0.2</f>
        <v>0</v>
      </c>
      <c r="AI3" s="20"/>
      <c r="AJ3" s="20">
        <f t="shared" ref="AJ3:AJ12" si="0">IF(H3="زیاد",1,0)</f>
        <v>0</v>
      </c>
      <c r="AK3" s="20">
        <f t="shared" ref="AK3:AK12" si="1">IF(H3="متوسط",1,0)</f>
        <v>0</v>
      </c>
      <c r="AL3" s="20">
        <f t="shared" ref="AL3:AL12" si="2">IF(H3="کم",1,0)</f>
        <v>0</v>
      </c>
      <c r="AM3" s="20">
        <f>AJ3*1+AK3*0.7+AL3*0.5</f>
        <v>0</v>
      </c>
      <c r="AN3" s="20"/>
      <c r="AO3" s="20">
        <f t="shared" ref="AO3:AO12" si="3">IF(I3="زیاد",1,0)</f>
        <v>0</v>
      </c>
      <c r="AP3" s="20">
        <f t="shared" ref="AP3:AP12" si="4">IF(I3="متوسط",1,0)</f>
        <v>0</v>
      </c>
      <c r="AQ3" s="20">
        <f t="shared" ref="AQ3:AQ12" si="5">IF(I3="کم",1,0)</f>
        <v>0</v>
      </c>
      <c r="AR3" s="20">
        <f>AO3*1+AP3*0.7+AQ3*0.5</f>
        <v>0</v>
      </c>
      <c r="AS3" s="20"/>
      <c r="AT3" s="20">
        <f t="shared" ref="AT3:AT12" si="6">IF(J3="تحقیق و توسعه داخلی",1,0)</f>
        <v>0</v>
      </c>
      <c r="AU3" s="20">
        <f t="shared" ref="AU3:AU12" si="7">IF(J3="تقلید ",1,0)</f>
        <v>0</v>
      </c>
      <c r="AV3" s="20">
        <f t="shared" ref="AV3:AV12" si="8">IF(J3="همکاری",1,0)</f>
        <v>0</v>
      </c>
      <c r="AW3" s="20">
        <f>AT3*1+AU3*0.9+AV3*0.8</f>
        <v>0</v>
      </c>
      <c r="AX3" s="20"/>
      <c r="AY3" s="20">
        <f t="shared" ref="AY3:AY12" si="9">IF(K3="جدید در سطح بین المللی",1,0)</f>
        <v>0</v>
      </c>
      <c r="AZ3" s="20">
        <f t="shared" ref="AZ3:AZ12" si="10">IF(K3="جدید در سطح ملی",1,0)</f>
        <v>0</v>
      </c>
      <c r="BA3" s="20">
        <f t="shared" ref="BA3:BA12" si="11">IF(K3="جدید در سطح شرکت",1,0)</f>
        <v>0</v>
      </c>
      <c r="BB3" s="20">
        <f t="shared" ref="BB3:BB12" si="12">IF(K3="نوآوری در خدمات فعلی",1,0)</f>
        <v>0</v>
      </c>
      <c r="BC3" s="20">
        <f t="shared" ref="BC3:BC12" si="13">IF(K3="فاقد نوآوری",1,0)</f>
        <v>0</v>
      </c>
      <c r="BD3" s="20">
        <f>AY3*1.5+AZ3*1.2+BA3*1+BB3*0.7+BC3*0.5</f>
        <v>0</v>
      </c>
      <c r="BE3" s="20"/>
      <c r="BF3" s="20">
        <f t="shared" ref="BF3:BF12" si="14">AH3*AM3*AR3*AW3*BD3</f>
        <v>0</v>
      </c>
      <c r="BH3" s="20">
        <f t="shared" ref="BH3:BH12" si="15">BF3*N3</f>
        <v>0</v>
      </c>
      <c r="BI3" s="20">
        <f t="shared" ref="BI3:BI12" si="16">BF3*O3</f>
        <v>0</v>
      </c>
      <c r="BJ3" s="20">
        <f t="shared" ref="BJ3:BJ12" si="17">BF3*P3</f>
        <v>0</v>
      </c>
    </row>
    <row r="4" spans="1:62" ht="24" customHeight="1" x14ac:dyDescent="0.3">
      <c r="A4" s="38">
        <v>2</v>
      </c>
      <c r="B4" s="38"/>
      <c r="C4" s="38"/>
      <c r="D4" s="38"/>
      <c r="E4" s="38"/>
      <c r="F4" s="38"/>
      <c r="G4" s="39"/>
      <c r="H4" s="39"/>
      <c r="I4" s="39"/>
      <c r="J4" s="39"/>
      <c r="K4" s="40"/>
      <c r="M4" s="46"/>
      <c r="N4" s="46"/>
      <c r="O4" s="46"/>
      <c r="P4" s="46"/>
      <c r="Q4" s="49"/>
      <c r="R4" s="49"/>
      <c r="T4" s="41" t="s">
        <v>136</v>
      </c>
      <c r="W4" s="25" t="s">
        <v>102</v>
      </c>
      <c r="X4" s="25" t="s">
        <v>106</v>
      </c>
      <c r="Y4" s="25" t="s">
        <v>106</v>
      </c>
      <c r="Z4" s="25" t="s">
        <v>137</v>
      </c>
      <c r="AA4" s="25" t="s">
        <v>112</v>
      </c>
      <c r="AD4" s="20">
        <f>IF($G4="بالا",1,0)</f>
        <v>0</v>
      </c>
      <c r="AE4" s="20">
        <f>IF($G4="متوسط به بالا",1,0)</f>
        <v>0</v>
      </c>
      <c r="AF4" s="20">
        <f>IF($G4="متوسط به پایین",1,0)</f>
        <v>0</v>
      </c>
      <c r="AG4" s="20">
        <f>IF($G4="پایین",1,0)</f>
        <v>0</v>
      </c>
      <c r="AH4" s="20">
        <f t="shared" ref="AH4:AH12" si="18">AD4*1.2+AE4*1+AF4*0.7+AG4*0.2</f>
        <v>0</v>
      </c>
      <c r="AI4" s="20"/>
      <c r="AJ4" s="20">
        <f t="shared" si="0"/>
        <v>0</v>
      </c>
      <c r="AK4" s="20">
        <f t="shared" si="1"/>
        <v>0</v>
      </c>
      <c r="AL4" s="20">
        <f t="shared" si="2"/>
        <v>0</v>
      </c>
      <c r="AM4" s="20">
        <f t="shared" ref="AM4:AM12" si="19">AJ4*1+AK4*0.7+AL4*0.5</f>
        <v>0</v>
      </c>
      <c r="AN4" s="20"/>
      <c r="AO4" s="20">
        <f t="shared" si="3"/>
        <v>0</v>
      </c>
      <c r="AP4" s="20">
        <f t="shared" si="4"/>
        <v>0</v>
      </c>
      <c r="AQ4" s="20">
        <f t="shared" si="5"/>
        <v>0</v>
      </c>
      <c r="AR4" s="20">
        <f t="shared" ref="AR4:AR12" si="20">AO4*1+AP4*0.7+AQ4*0.5</f>
        <v>0</v>
      </c>
      <c r="AS4" s="20"/>
      <c r="AT4" s="20">
        <f t="shared" si="6"/>
        <v>0</v>
      </c>
      <c r="AU4" s="20">
        <f t="shared" si="7"/>
        <v>0</v>
      </c>
      <c r="AV4" s="20">
        <f t="shared" si="8"/>
        <v>0</v>
      </c>
      <c r="AW4" s="20">
        <f t="shared" ref="AW4:AW12" si="21">AT4*1+AU4*0.9+AV4*0.8</f>
        <v>0</v>
      </c>
      <c r="AX4" s="20"/>
      <c r="AY4" s="20">
        <f t="shared" si="9"/>
        <v>0</v>
      </c>
      <c r="AZ4" s="20">
        <f t="shared" si="10"/>
        <v>0</v>
      </c>
      <c r="BA4" s="20">
        <f t="shared" si="11"/>
        <v>0</v>
      </c>
      <c r="BB4" s="20">
        <f t="shared" si="12"/>
        <v>0</v>
      </c>
      <c r="BC4" s="20">
        <f t="shared" si="13"/>
        <v>0</v>
      </c>
      <c r="BD4" s="20">
        <f t="shared" ref="BD4:BD12" si="22">AY4*1.5+AZ4*1.2+BA4*1+BB4*0.7+BC4*0.5</f>
        <v>0</v>
      </c>
      <c r="BE4" s="20"/>
      <c r="BF4" s="20">
        <f t="shared" si="14"/>
        <v>0</v>
      </c>
      <c r="BH4" s="20">
        <f t="shared" si="15"/>
        <v>0</v>
      </c>
      <c r="BI4" s="20">
        <f t="shared" si="16"/>
        <v>0</v>
      </c>
      <c r="BJ4" s="20">
        <f t="shared" si="17"/>
        <v>0</v>
      </c>
    </row>
    <row r="5" spans="1:62" ht="24" customHeight="1" x14ac:dyDescent="0.3">
      <c r="A5" s="38">
        <v>3</v>
      </c>
      <c r="B5" s="38"/>
      <c r="C5" s="38"/>
      <c r="D5" s="38"/>
      <c r="E5" s="38"/>
      <c r="F5" s="38"/>
      <c r="G5" s="39"/>
      <c r="H5" s="39"/>
      <c r="I5" s="39"/>
      <c r="J5" s="39"/>
      <c r="K5" s="40"/>
      <c r="M5" s="46"/>
      <c r="N5" s="46"/>
      <c r="O5" s="46"/>
      <c r="P5" s="46"/>
      <c r="Q5" s="49"/>
      <c r="R5" s="49"/>
      <c r="W5" s="31" t="s">
        <v>103</v>
      </c>
      <c r="X5" s="25" t="s">
        <v>107</v>
      </c>
      <c r="Y5" s="25" t="s">
        <v>107</v>
      </c>
      <c r="Z5" s="25" t="s">
        <v>133</v>
      </c>
      <c r="AA5" s="25" t="s">
        <v>113</v>
      </c>
      <c r="AD5" s="20">
        <f>IF($G5="بالا",1,0)</f>
        <v>0</v>
      </c>
      <c r="AE5" s="20">
        <f>IF($G5="متوسط به بالا",1,0)</f>
        <v>0</v>
      </c>
      <c r="AF5" s="20">
        <f>IF($G5="متوسط به پایین",1,0)</f>
        <v>0</v>
      </c>
      <c r="AG5" s="20">
        <f>IF($G5="پایین",1,0)</f>
        <v>0</v>
      </c>
      <c r="AH5" s="20">
        <f t="shared" si="18"/>
        <v>0</v>
      </c>
      <c r="AI5" s="20"/>
      <c r="AJ5" s="20">
        <f t="shared" si="0"/>
        <v>0</v>
      </c>
      <c r="AK5" s="20">
        <f t="shared" si="1"/>
        <v>0</v>
      </c>
      <c r="AL5" s="20">
        <f t="shared" si="2"/>
        <v>0</v>
      </c>
      <c r="AM5" s="20">
        <f t="shared" si="19"/>
        <v>0</v>
      </c>
      <c r="AN5" s="20"/>
      <c r="AO5" s="20">
        <f t="shared" si="3"/>
        <v>0</v>
      </c>
      <c r="AP5" s="20">
        <f t="shared" si="4"/>
        <v>0</v>
      </c>
      <c r="AQ5" s="20">
        <f t="shared" si="5"/>
        <v>0</v>
      </c>
      <c r="AR5" s="20">
        <f t="shared" si="20"/>
        <v>0</v>
      </c>
      <c r="AS5" s="20"/>
      <c r="AT5" s="20">
        <f t="shared" si="6"/>
        <v>0</v>
      </c>
      <c r="AU5" s="20">
        <f t="shared" si="7"/>
        <v>0</v>
      </c>
      <c r="AV5" s="20">
        <f t="shared" si="8"/>
        <v>0</v>
      </c>
      <c r="AW5" s="20">
        <f t="shared" si="21"/>
        <v>0</v>
      </c>
      <c r="AX5" s="20"/>
      <c r="AY5" s="20">
        <f t="shared" si="9"/>
        <v>0</v>
      </c>
      <c r="AZ5" s="20">
        <f t="shared" si="10"/>
        <v>0</v>
      </c>
      <c r="BA5" s="20">
        <f t="shared" si="11"/>
        <v>0</v>
      </c>
      <c r="BB5" s="20">
        <f t="shared" si="12"/>
        <v>0</v>
      </c>
      <c r="BC5" s="20">
        <f t="shared" si="13"/>
        <v>0</v>
      </c>
      <c r="BD5" s="20">
        <f t="shared" si="22"/>
        <v>0</v>
      </c>
      <c r="BE5" s="20"/>
      <c r="BF5" s="20">
        <f t="shared" si="14"/>
        <v>0</v>
      </c>
      <c r="BH5" s="20">
        <f t="shared" si="15"/>
        <v>0</v>
      </c>
      <c r="BI5" s="20">
        <f t="shared" si="16"/>
        <v>0</v>
      </c>
      <c r="BJ5" s="20">
        <f t="shared" si="17"/>
        <v>0</v>
      </c>
    </row>
    <row r="6" spans="1:62" ht="24" customHeight="1" x14ac:dyDescent="0.3">
      <c r="A6" s="38">
        <v>4</v>
      </c>
      <c r="B6" s="38"/>
      <c r="C6" s="38"/>
      <c r="D6" s="38"/>
      <c r="E6" s="38"/>
      <c r="F6" s="38"/>
      <c r="G6" s="39"/>
      <c r="H6" s="39"/>
      <c r="I6" s="39"/>
      <c r="J6" s="39"/>
      <c r="K6" s="40"/>
      <c r="M6" s="46"/>
      <c r="N6" s="46"/>
      <c r="O6" s="46"/>
      <c r="P6" s="46"/>
      <c r="Q6" s="49"/>
      <c r="R6" s="49"/>
      <c r="W6" s="25" t="s">
        <v>104</v>
      </c>
      <c r="X6" s="25"/>
      <c r="Y6" s="25"/>
      <c r="Z6" s="25"/>
      <c r="AA6" s="25" t="s">
        <v>134</v>
      </c>
      <c r="AD6" s="20">
        <f>IF($G6="بالا",1,0)</f>
        <v>0</v>
      </c>
      <c r="AE6" s="20">
        <f>IF($G6="متوسط به بالا",1,0)</f>
        <v>0</v>
      </c>
      <c r="AF6" s="20">
        <f>IF($G6="متوسط به پایین",1,0)</f>
        <v>0</v>
      </c>
      <c r="AG6" s="20">
        <f>IF($G6="پایین",1,0)</f>
        <v>0</v>
      </c>
      <c r="AH6" s="20">
        <f t="shared" si="18"/>
        <v>0</v>
      </c>
      <c r="AI6" s="33"/>
      <c r="AJ6" s="20">
        <f t="shared" si="0"/>
        <v>0</v>
      </c>
      <c r="AK6" s="20">
        <f t="shared" si="1"/>
        <v>0</v>
      </c>
      <c r="AL6" s="20">
        <f t="shared" si="2"/>
        <v>0</v>
      </c>
      <c r="AM6" s="20">
        <f t="shared" si="19"/>
        <v>0</v>
      </c>
      <c r="AN6" s="20"/>
      <c r="AO6" s="20">
        <f t="shared" si="3"/>
        <v>0</v>
      </c>
      <c r="AP6" s="20">
        <f t="shared" si="4"/>
        <v>0</v>
      </c>
      <c r="AQ6" s="20">
        <f t="shared" si="5"/>
        <v>0</v>
      </c>
      <c r="AR6" s="20">
        <f t="shared" si="20"/>
        <v>0</v>
      </c>
      <c r="AS6" s="20"/>
      <c r="AT6" s="20">
        <f t="shared" si="6"/>
        <v>0</v>
      </c>
      <c r="AU6" s="20">
        <f t="shared" si="7"/>
        <v>0</v>
      </c>
      <c r="AV6" s="20">
        <f t="shared" si="8"/>
        <v>0</v>
      </c>
      <c r="AW6" s="20">
        <f t="shared" si="21"/>
        <v>0</v>
      </c>
      <c r="AX6" s="20"/>
      <c r="AY6" s="20">
        <f t="shared" si="9"/>
        <v>0</v>
      </c>
      <c r="AZ6" s="20">
        <f t="shared" si="10"/>
        <v>0</v>
      </c>
      <c r="BA6" s="20">
        <f t="shared" si="11"/>
        <v>0</v>
      </c>
      <c r="BB6" s="20">
        <f t="shared" si="12"/>
        <v>0</v>
      </c>
      <c r="BC6" s="20">
        <f t="shared" si="13"/>
        <v>0</v>
      </c>
      <c r="BD6" s="20">
        <f t="shared" si="22"/>
        <v>0</v>
      </c>
      <c r="BE6" s="20"/>
      <c r="BF6" s="20">
        <f t="shared" si="14"/>
        <v>0</v>
      </c>
      <c r="BH6" s="20">
        <f t="shared" si="15"/>
        <v>0</v>
      </c>
      <c r="BI6" s="20">
        <f t="shared" si="16"/>
        <v>0</v>
      </c>
      <c r="BJ6" s="20">
        <f t="shared" si="17"/>
        <v>0</v>
      </c>
    </row>
    <row r="7" spans="1:62" ht="24" customHeight="1" x14ac:dyDescent="0.3">
      <c r="A7" s="38">
        <v>5</v>
      </c>
      <c r="B7" s="38"/>
      <c r="C7" s="38"/>
      <c r="D7" s="38"/>
      <c r="E7" s="38"/>
      <c r="F7" s="38"/>
      <c r="G7" s="39"/>
      <c r="H7" s="39"/>
      <c r="I7" s="39"/>
      <c r="J7" s="39"/>
      <c r="K7" s="40"/>
      <c r="M7" s="46"/>
      <c r="N7" s="46"/>
      <c r="O7" s="46"/>
      <c r="P7" s="46"/>
      <c r="Q7" s="49"/>
      <c r="R7" s="49"/>
      <c r="T7" s="35" t="s">
        <v>75</v>
      </c>
      <c r="Z7" s="25"/>
      <c r="AA7" s="32" t="s">
        <v>115</v>
      </c>
      <c r="AD7" s="20">
        <f>IF($G7="بالا",1,0)</f>
        <v>0</v>
      </c>
      <c r="AE7" s="20">
        <f>IF($G7="متوسط به بالا",1,0)</f>
        <v>0</v>
      </c>
      <c r="AF7" s="20">
        <f>IF($G7="متوسط به پایین",1,0)</f>
        <v>0</v>
      </c>
      <c r="AG7" s="20">
        <f>IF($G7="پایین",1,0)</f>
        <v>0</v>
      </c>
      <c r="AH7" s="20">
        <f t="shared" si="18"/>
        <v>0</v>
      </c>
      <c r="AI7" s="20"/>
      <c r="AJ7" s="20">
        <f t="shared" si="0"/>
        <v>0</v>
      </c>
      <c r="AK7" s="20">
        <f t="shared" si="1"/>
        <v>0</v>
      </c>
      <c r="AL7" s="20">
        <f t="shared" si="2"/>
        <v>0</v>
      </c>
      <c r="AM7" s="20">
        <f t="shared" si="19"/>
        <v>0</v>
      </c>
      <c r="AN7" s="20"/>
      <c r="AO7" s="20">
        <f t="shared" si="3"/>
        <v>0</v>
      </c>
      <c r="AP7" s="20">
        <f t="shared" si="4"/>
        <v>0</v>
      </c>
      <c r="AQ7" s="20">
        <f t="shared" si="5"/>
        <v>0</v>
      </c>
      <c r="AR7" s="20">
        <f t="shared" si="20"/>
        <v>0</v>
      </c>
      <c r="AS7" s="20"/>
      <c r="AT7" s="20">
        <f t="shared" si="6"/>
        <v>0</v>
      </c>
      <c r="AU7" s="20">
        <f t="shared" si="7"/>
        <v>0</v>
      </c>
      <c r="AV7" s="20">
        <f t="shared" si="8"/>
        <v>0</v>
      </c>
      <c r="AW7" s="20">
        <f t="shared" si="21"/>
        <v>0</v>
      </c>
      <c r="AX7" s="20"/>
      <c r="AY7" s="20">
        <f t="shared" si="9"/>
        <v>0</v>
      </c>
      <c r="AZ7" s="20">
        <f t="shared" si="10"/>
        <v>0</v>
      </c>
      <c r="BA7" s="20">
        <f t="shared" si="11"/>
        <v>0</v>
      </c>
      <c r="BB7" s="20">
        <f t="shared" si="12"/>
        <v>0</v>
      </c>
      <c r="BC7" s="20">
        <f t="shared" si="13"/>
        <v>0</v>
      </c>
      <c r="BD7" s="20">
        <f t="shared" si="22"/>
        <v>0</v>
      </c>
      <c r="BE7" s="20"/>
      <c r="BF7" s="20">
        <f t="shared" si="14"/>
        <v>0</v>
      </c>
      <c r="BH7" s="20">
        <f t="shared" si="15"/>
        <v>0</v>
      </c>
      <c r="BI7" s="20">
        <f t="shared" si="16"/>
        <v>0</v>
      </c>
      <c r="BJ7" s="20">
        <f t="shared" si="17"/>
        <v>0</v>
      </c>
    </row>
    <row r="8" spans="1:62" ht="24" customHeight="1" x14ac:dyDescent="0.3">
      <c r="A8" s="38">
        <v>6</v>
      </c>
      <c r="B8" s="38"/>
      <c r="C8" s="38"/>
      <c r="D8" s="38"/>
      <c r="E8" s="38"/>
      <c r="F8" s="38"/>
      <c r="G8" s="39"/>
      <c r="H8" s="39"/>
      <c r="I8" s="39"/>
      <c r="J8" s="39"/>
      <c r="K8" s="40"/>
      <c r="M8" s="46"/>
      <c r="N8" s="46"/>
      <c r="O8" s="46"/>
      <c r="P8" s="46"/>
      <c r="Q8" s="49"/>
      <c r="R8" s="49"/>
      <c r="T8" s="35" t="s">
        <v>76</v>
      </c>
      <c r="AD8" s="20">
        <f>IF($G8="بالا",1,0)</f>
        <v>0</v>
      </c>
      <c r="AE8" s="20">
        <f>IF($G8="متوسط به بالا",1,0)</f>
        <v>0</v>
      </c>
      <c r="AF8" s="20">
        <f>IF($G8="متوسط به پایین",1,0)</f>
        <v>0</v>
      </c>
      <c r="AG8" s="20">
        <f>IF($G8="پایین",1,0)</f>
        <v>0</v>
      </c>
      <c r="AH8" s="20">
        <f t="shared" si="18"/>
        <v>0</v>
      </c>
      <c r="AI8" s="20"/>
      <c r="AJ8" s="20">
        <f t="shared" si="0"/>
        <v>0</v>
      </c>
      <c r="AK8" s="20">
        <f t="shared" si="1"/>
        <v>0</v>
      </c>
      <c r="AL8" s="20">
        <f t="shared" si="2"/>
        <v>0</v>
      </c>
      <c r="AM8" s="20">
        <f t="shared" si="19"/>
        <v>0</v>
      </c>
      <c r="AN8" s="20"/>
      <c r="AO8" s="20">
        <f t="shared" si="3"/>
        <v>0</v>
      </c>
      <c r="AP8" s="20">
        <f t="shared" si="4"/>
        <v>0</v>
      </c>
      <c r="AQ8" s="20">
        <f t="shared" si="5"/>
        <v>0</v>
      </c>
      <c r="AR8" s="20">
        <f t="shared" si="20"/>
        <v>0</v>
      </c>
      <c r="AS8" s="20"/>
      <c r="AT8" s="20">
        <f t="shared" si="6"/>
        <v>0</v>
      </c>
      <c r="AU8" s="20">
        <f t="shared" si="7"/>
        <v>0</v>
      </c>
      <c r="AV8" s="20">
        <f t="shared" si="8"/>
        <v>0</v>
      </c>
      <c r="AW8" s="20">
        <f t="shared" si="21"/>
        <v>0</v>
      </c>
      <c r="AX8" s="20"/>
      <c r="AY8" s="20">
        <f t="shared" si="9"/>
        <v>0</v>
      </c>
      <c r="AZ8" s="20">
        <f t="shared" si="10"/>
        <v>0</v>
      </c>
      <c r="BA8" s="20">
        <f t="shared" si="11"/>
        <v>0</v>
      </c>
      <c r="BB8" s="20">
        <f t="shared" si="12"/>
        <v>0</v>
      </c>
      <c r="BC8" s="20">
        <f t="shared" si="13"/>
        <v>0</v>
      </c>
      <c r="BD8" s="20">
        <f t="shared" si="22"/>
        <v>0</v>
      </c>
      <c r="BE8" s="20"/>
      <c r="BF8" s="20">
        <f t="shared" si="14"/>
        <v>0</v>
      </c>
      <c r="BH8" s="20">
        <f t="shared" si="15"/>
        <v>0</v>
      </c>
      <c r="BI8" s="20">
        <f t="shared" si="16"/>
        <v>0</v>
      </c>
      <c r="BJ8" s="20">
        <f t="shared" si="17"/>
        <v>0</v>
      </c>
    </row>
    <row r="9" spans="1:62" ht="24" customHeight="1" x14ac:dyDescent="0.3">
      <c r="A9" s="38">
        <v>7</v>
      </c>
      <c r="B9" s="38"/>
      <c r="C9" s="38"/>
      <c r="D9" s="38"/>
      <c r="E9" s="38"/>
      <c r="F9" s="38"/>
      <c r="G9" s="39"/>
      <c r="H9" s="39"/>
      <c r="I9" s="39"/>
      <c r="J9" s="39"/>
      <c r="K9" s="40"/>
      <c r="M9" s="46"/>
      <c r="N9" s="46"/>
      <c r="O9" s="46"/>
      <c r="P9" s="46"/>
      <c r="Q9" s="49"/>
      <c r="R9" s="49"/>
      <c r="AD9" s="20">
        <f>IF($G9="بالا",1,0)</f>
        <v>0</v>
      </c>
      <c r="AE9" s="20">
        <f>IF($G9="متوسط به بالا",1,0)</f>
        <v>0</v>
      </c>
      <c r="AF9" s="20">
        <f>IF($G9="متوسط به پایین",1,0)</f>
        <v>0</v>
      </c>
      <c r="AG9" s="20">
        <f>IF($G9="پایین",1,0)</f>
        <v>0</v>
      </c>
      <c r="AH9" s="20">
        <f t="shared" si="18"/>
        <v>0</v>
      </c>
      <c r="AI9" s="20"/>
      <c r="AJ9" s="20">
        <f t="shared" si="0"/>
        <v>0</v>
      </c>
      <c r="AK9" s="20">
        <f t="shared" si="1"/>
        <v>0</v>
      </c>
      <c r="AL9" s="20">
        <f t="shared" si="2"/>
        <v>0</v>
      </c>
      <c r="AM9" s="20">
        <f t="shared" si="19"/>
        <v>0</v>
      </c>
      <c r="AN9" s="20"/>
      <c r="AO9" s="20">
        <f t="shared" si="3"/>
        <v>0</v>
      </c>
      <c r="AP9" s="20">
        <f t="shared" si="4"/>
        <v>0</v>
      </c>
      <c r="AQ9" s="20">
        <f t="shared" si="5"/>
        <v>0</v>
      </c>
      <c r="AR9" s="20">
        <f t="shared" si="20"/>
        <v>0</v>
      </c>
      <c r="AS9" s="20"/>
      <c r="AT9" s="20">
        <f t="shared" si="6"/>
        <v>0</v>
      </c>
      <c r="AU9" s="20">
        <f t="shared" si="7"/>
        <v>0</v>
      </c>
      <c r="AV9" s="20">
        <f t="shared" si="8"/>
        <v>0</v>
      </c>
      <c r="AW9" s="20">
        <f t="shared" si="21"/>
        <v>0</v>
      </c>
      <c r="AX9" s="20"/>
      <c r="AY9" s="20">
        <f t="shared" si="9"/>
        <v>0</v>
      </c>
      <c r="AZ9" s="20">
        <f t="shared" si="10"/>
        <v>0</v>
      </c>
      <c r="BA9" s="20">
        <f t="shared" si="11"/>
        <v>0</v>
      </c>
      <c r="BB9" s="20">
        <f t="shared" si="12"/>
        <v>0</v>
      </c>
      <c r="BC9" s="20">
        <f t="shared" si="13"/>
        <v>0</v>
      </c>
      <c r="BD9" s="20">
        <f t="shared" si="22"/>
        <v>0</v>
      </c>
      <c r="BE9" s="20"/>
      <c r="BF9" s="20">
        <f t="shared" si="14"/>
        <v>0</v>
      </c>
      <c r="BH9" s="20">
        <f t="shared" si="15"/>
        <v>0</v>
      </c>
      <c r="BI9" s="20">
        <f t="shared" si="16"/>
        <v>0</v>
      </c>
      <c r="BJ9" s="20">
        <f t="shared" si="17"/>
        <v>0</v>
      </c>
    </row>
    <row r="10" spans="1:62" ht="24" customHeight="1" x14ac:dyDescent="0.3">
      <c r="A10" s="38">
        <v>8</v>
      </c>
      <c r="B10" s="38"/>
      <c r="C10" s="38"/>
      <c r="D10" s="38"/>
      <c r="E10" s="38"/>
      <c r="F10" s="38"/>
      <c r="G10" s="39"/>
      <c r="H10" s="39"/>
      <c r="I10" s="39"/>
      <c r="J10" s="39"/>
      <c r="K10" s="40"/>
      <c r="M10" s="46"/>
      <c r="N10" s="46"/>
      <c r="O10" s="46"/>
      <c r="P10" s="46"/>
      <c r="Q10" s="49"/>
      <c r="R10" s="49"/>
      <c r="T10" s="41" t="s">
        <v>117</v>
      </c>
      <c r="AD10" s="20">
        <f>IF($G10="بالا",1,0)</f>
        <v>0</v>
      </c>
      <c r="AE10" s="20">
        <f>IF($G10="متوسط به بالا",1,0)</f>
        <v>0</v>
      </c>
      <c r="AF10" s="20">
        <f>IF($G10="متوسط به پایین",1,0)</f>
        <v>0</v>
      </c>
      <c r="AG10" s="20">
        <f>IF($G10="پایین",1,0)</f>
        <v>0</v>
      </c>
      <c r="AH10" s="20">
        <f t="shared" si="18"/>
        <v>0</v>
      </c>
      <c r="AI10" s="20"/>
      <c r="AJ10" s="20">
        <f t="shared" si="0"/>
        <v>0</v>
      </c>
      <c r="AK10" s="20">
        <f t="shared" si="1"/>
        <v>0</v>
      </c>
      <c r="AL10" s="20">
        <f t="shared" si="2"/>
        <v>0</v>
      </c>
      <c r="AM10" s="20">
        <f t="shared" si="19"/>
        <v>0</v>
      </c>
      <c r="AN10" s="20"/>
      <c r="AO10" s="20">
        <f t="shared" si="3"/>
        <v>0</v>
      </c>
      <c r="AP10" s="20">
        <f t="shared" si="4"/>
        <v>0</v>
      </c>
      <c r="AQ10" s="20">
        <f t="shared" si="5"/>
        <v>0</v>
      </c>
      <c r="AR10" s="20">
        <f t="shared" si="20"/>
        <v>0</v>
      </c>
      <c r="AS10" s="20"/>
      <c r="AT10" s="20">
        <f t="shared" si="6"/>
        <v>0</v>
      </c>
      <c r="AU10" s="20">
        <f t="shared" si="7"/>
        <v>0</v>
      </c>
      <c r="AV10" s="20">
        <f t="shared" si="8"/>
        <v>0</v>
      </c>
      <c r="AW10" s="20">
        <f t="shared" si="21"/>
        <v>0</v>
      </c>
      <c r="AX10" s="20"/>
      <c r="AY10" s="20">
        <f t="shared" si="9"/>
        <v>0</v>
      </c>
      <c r="AZ10" s="20">
        <f t="shared" si="10"/>
        <v>0</v>
      </c>
      <c r="BA10" s="20">
        <f t="shared" si="11"/>
        <v>0</v>
      </c>
      <c r="BB10" s="20">
        <f t="shared" si="12"/>
        <v>0</v>
      </c>
      <c r="BC10" s="20">
        <f t="shared" si="13"/>
        <v>0</v>
      </c>
      <c r="BD10" s="20">
        <f t="shared" si="22"/>
        <v>0</v>
      </c>
      <c r="BE10" s="20"/>
      <c r="BF10" s="20">
        <f t="shared" si="14"/>
        <v>0</v>
      </c>
      <c r="BH10" s="20">
        <f t="shared" si="15"/>
        <v>0</v>
      </c>
      <c r="BI10" s="20">
        <f t="shared" si="16"/>
        <v>0</v>
      </c>
      <c r="BJ10" s="20">
        <f t="shared" si="17"/>
        <v>0</v>
      </c>
    </row>
    <row r="11" spans="1:62" ht="24" customHeight="1" x14ac:dyDescent="0.3">
      <c r="A11" s="38">
        <v>9</v>
      </c>
      <c r="B11" s="38"/>
      <c r="C11" s="38"/>
      <c r="D11" s="38"/>
      <c r="E11" s="38"/>
      <c r="F11" s="38"/>
      <c r="G11" s="39"/>
      <c r="H11" s="39"/>
      <c r="I11" s="39"/>
      <c r="J11" s="39"/>
      <c r="K11" s="40"/>
      <c r="M11" s="46"/>
      <c r="N11" s="46"/>
      <c r="O11" s="46"/>
      <c r="P11" s="46"/>
      <c r="Q11" s="49"/>
      <c r="R11" s="49"/>
      <c r="T11" s="41" t="s">
        <v>118</v>
      </c>
      <c r="AD11" s="20">
        <f>IF($G11="بالا",1,0)</f>
        <v>0</v>
      </c>
      <c r="AE11" s="20">
        <f>IF($G11="متوسط به بالا",1,0)</f>
        <v>0</v>
      </c>
      <c r="AF11" s="20">
        <f>IF($G11="متوسط به پایین",1,0)</f>
        <v>0</v>
      </c>
      <c r="AG11" s="20">
        <f>IF($G11="پایین",1,0)</f>
        <v>0</v>
      </c>
      <c r="AH11" s="20">
        <f t="shared" si="18"/>
        <v>0</v>
      </c>
      <c r="AI11" s="20"/>
      <c r="AJ11" s="20">
        <f t="shared" si="0"/>
        <v>0</v>
      </c>
      <c r="AK11" s="20">
        <f t="shared" si="1"/>
        <v>0</v>
      </c>
      <c r="AL11" s="20">
        <f t="shared" si="2"/>
        <v>0</v>
      </c>
      <c r="AM11" s="20">
        <f t="shared" si="19"/>
        <v>0</v>
      </c>
      <c r="AN11" s="20"/>
      <c r="AO11" s="20">
        <f t="shared" si="3"/>
        <v>0</v>
      </c>
      <c r="AP11" s="20">
        <f t="shared" si="4"/>
        <v>0</v>
      </c>
      <c r="AQ11" s="20">
        <f t="shared" si="5"/>
        <v>0</v>
      </c>
      <c r="AR11" s="20">
        <f t="shared" si="20"/>
        <v>0</v>
      </c>
      <c r="AS11" s="20"/>
      <c r="AT11" s="20">
        <f t="shared" si="6"/>
        <v>0</v>
      </c>
      <c r="AU11" s="20">
        <f t="shared" si="7"/>
        <v>0</v>
      </c>
      <c r="AV11" s="20">
        <f t="shared" si="8"/>
        <v>0</v>
      </c>
      <c r="AW11" s="20">
        <f t="shared" si="21"/>
        <v>0</v>
      </c>
      <c r="AX11" s="20"/>
      <c r="AY11" s="20">
        <f t="shared" si="9"/>
        <v>0</v>
      </c>
      <c r="AZ11" s="20">
        <f t="shared" si="10"/>
        <v>0</v>
      </c>
      <c r="BA11" s="20">
        <f t="shared" si="11"/>
        <v>0</v>
      </c>
      <c r="BB11" s="20">
        <f t="shared" si="12"/>
        <v>0</v>
      </c>
      <c r="BC11" s="20">
        <f t="shared" si="13"/>
        <v>0</v>
      </c>
      <c r="BD11" s="20">
        <f t="shared" si="22"/>
        <v>0</v>
      </c>
      <c r="BE11" s="20"/>
      <c r="BF11" s="20">
        <f t="shared" si="14"/>
        <v>0</v>
      </c>
      <c r="BH11" s="20">
        <f t="shared" si="15"/>
        <v>0</v>
      </c>
      <c r="BI11" s="20">
        <f t="shared" si="16"/>
        <v>0</v>
      </c>
      <c r="BJ11" s="20">
        <f t="shared" si="17"/>
        <v>0</v>
      </c>
    </row>
    <row r="12" spans="1:62" ht="24" customHeight="1" x14ac:dyDescent="0.3">
      <c r="A12" s="38">
        <v>10</v>
      </c>
      <c r="B12" s="38"/>
      <c r="C12" s="38"/>
      <c r="D12" s="38"/>
      <c r="E12" s="38"/>
      <c r="F12" s="38"/>
      <c r="G12" s="39"/>
      <c r="H12" s="39"/>
      <c r="I12" s="39"/>
      <c r="J12" s="39"/>
      <c r="K12" s="40"/>
      <c r="M12" s="46"/>
      <c r="N12" s="46"/>
      <c r="O12" s="46"/>
      <c r="P12" s="46"/>
      <c r="Q12" s="49"/>
      <c r="R12" s="49"/>
      <c r="AD12" s="20">
        <f>IF($G12="بالا",1,0)</f>
        <v>0</v>
      </c>
      <c r="AE12" s="20">
        <f>IF($G12="متوسط به بالا",1,0)</f>
        <v>0</v>
      </c>
      <c r="AF12" s="20">
        <f>IF($G12="متوسط به پایین",1,0)</f>
        <v>0</v>
      </c>
      <c r="AG12" s="20">
        <f>IF($G12="پایین",1,0)</f>
        <v>0</v>
      </c>
      <c r="AH12" s="20">
        <f t="shared" si="18"/>
        <v>0</v>
      </c>
      <c r="AI12" s="20"/>
      <c r="AJ12" s="20">
        <f t="shared" si="0"/>
        <v>0</v>
      </c>
      <c r="AK12" s="20">
        <f t="shared" si="1"/>
        <v>0</v>
      </c>
      <c r="AL12" s="20">
        <f t="shared" si="2"/>
        <v>0</v>
      </c>
      <c r="AM12" s="20">
        <f t="shared" si="19"/>
        <v>0</v>
      </c>
      <c r="AN12" s="20"/>
      <c r="AO12" s="20">
        <f t="shared" si="3"/>
        <v>0</v>
      </c>
      <c r="AP12" s="20">
        <f t="shared" si="4"/>
        <v>0</v>
      </c>
      <c r="AQ12" s="20">
        <f t="shared" si="5"/>
        <v>0</v>
      </c>
      <c r="AR12" s="20">
        <f t="shared" si="20"/>
        <v>0</v>
      </c>
      <c r="AS12" s="20"/>
      <c r="AT12" s="20">
        <f t="shared" si="6"/>
        <v>0</v>
      </c>
      <c r="AU12" s="20">
        <f t="shared" si="7"/>
        <v>0</v>
      </c>
      <c r="AV12" s="20">
        <f t="shared" si="8"/>
        <v>0</v>
      </c>
      <c r="AW12" s="20">
        <f t="shared" si="21"/>
        <v>0</v>
      </c>
      <c r="AX12" s="20"/>
      <c r="AY12" s="20">
        <f t="shared" si="9"/>
        <v>0</v>
      </c>
      <c r="AZ12" s="20">
        <f t="shared" si="10"/>
        <v>0</v>
      </c>
      <c r="BA12" s="20">
        <f t="shared" si="11"/>
        <v>0</v>
      </c>
      <c r="BB12" s="20">
        <f t="shared" si="12"/>
        <v>0</v>
      </c>
      <c r="BC12" s="20">
        <f t="shared" si="13"/>
        <v>0</v>
      </c>
      <c r="BD12" s="20">
        <f t="shared" si="22"/>
        <v>0</v>
      </c>
      <c r="BE12" s="20"/>
      <c r="BF12" s="20">
        <f t="shared" si="14"/>
        <v>0</v>
      </c>
      <c r="BH12" s="20">
        <f t="shared" si="15"/>
        <v>0</v>
      </c>
      <c r="BI12" s="20">
        <f t="shared" si="16"/>
        <v>0</v>
      </c>
      <c r="BJ12" s="20">
        <f t="shared" si="17"/>
        <v>0</v>
      </c>
    </row>
  </sheetData>
  <mergeCells count="9">
    <mergeCell ref="A1:F1"/>
    <mergeCell ref="AT1:AW1"/>
    <mergeCell ref="AY1:BD1"/>
    <mergeCell ref="BF1:BF2"/>
    <mergeCell ref="BH1:BJ1"/>
    <mergeCell ref="G1:K1"/>
    <mergeCell ref="AD1:AH1"/>
    <mergeCell ref="AJ1:AM1"/>
    <mergeCell ref="AO1:AR1"/>
  </mergeCells>
  <conditionalFormatting sqref="G2:K2 G13:I1048576 G3:J12">
    <cfRule type="containsText" dxfId="3" priority="3" operator="containsText" text="عدم">
      <formula>NOT(ISERROR(SEARCH("عدم",G2)))</formula>
    </cfRule>
  </conditionalFormatting>
  <dataValidations count="2">
    <dataValidation type="list" allowBlank="1" showInputMessage="1" showErrorMessage="1" sqref="Q3:R12">
      <formula1>$T$3:$T$4</formula1>
    </dataValidation>
    <dataValidation type="list" allowBlank="1" showInputMessage="1" showErrorMessage="1" sqref="F3:F12">
      <formula1>$T$7:$T$8</formula1>
    </dataValidation>
  </dataValidations>
  <pageMargins left="0.7" right="0.7" top="0.75" bottom="0.75" header="0.3" footer="0.3"/>
  <pageSetup scale="15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rightToLeft="1" view="pageBreakPreview" zoomScaleNormal="100" zoomScaleSheetLayoutView="100" workbookViewId="0">
      <selection activeCell="C23" sqref="C23"/>
    </sheetView>
  </sheetViews>
  <sheetFormatPr defaultRowHeight="18.600000000000001" x14ac:dyDescent="0.3"/>
  <cols>
    <col min="1" max="1" width="8.44140625" style="44" customWidth="1"/>
    <col min="2" max="2" width="47.5546875" style="44" bestFit="1" customWidth="1"/>
    <col min="3" max="3" width="47.5546875" style="73" customWidth="1"/>
    <col min="4" max="4" width="30.33203125" style="44" bestFit="1" customWidth="1"/>
    <col min="5" max="5" width="30.44140625" style="44" customWidth="1"/>
    <col min="6" max="6" width="27.109375" style="44" customWidth="1"/>
    <col min="7" max="7" width="33.44140625" style="44" customWidth="1"/>
    <col min="8" max="8" width="24.33203125" style="44" customWidth="1"/>
  </cols>
  <sheetData>
    <row r="1" spans="1:8" ht="21" customHeight="1" x14ac:dyDescent="0.3">
      <c r="A1" s="122" t="s">
        <v>13</v>
      </c>
      <c r="B1" s="122" t="s">
        <v>192</v>
      </c>
      <c r="C1" s="122" t="s">
        <v>215</v>
      </c>
      <c r="D1" s="122" t="s">
        <v>172</v>
      </c>
      <c r="E1" s="122" t="s">
        <v>189</v>
      </c>
      <c r="F1" s="122" t="s">
        <v>190</v>
      </c>
      <c r="G1" s="122" t="s">
        <v>191</v>
      </c>
      <c r="H1" s="122" t="s">
        <v>171</v>
      </c>
    </row>
    <row r="2" spans="1:8" ht="21.75" customHeight="1" x14ac:dyDescent="0.3">
      <c r="A2" s="123"/>
      <c r="B2" s="123"/>
      <c r="C2" s="123"/>
      <c r="D2" s="123"/>
      <c r="E2" s="123"/>
      <c r="F2" s="123"/>
      <c r="G2" s="123"/>
      <c r="H2" s="123"/>
    </row>
    <row r="3" spans="1:8" x14ac:dyDescent="0.3">
      <c r="A3" s="27">
        <v>1</v>
      </c>
      <c r="B3" s="28"/>
      <c r="C3" s="72"/>
      <c r="D3" s="28"/>
      <c r="E3" s="28"/>
      <c r="F3" s="28"/>
      <c r="G3" s="28"/>
      <c r="H3" s="28"/>
    </row>
    <row r="4" spans="1:8" x14ac:dyDescent="0.3">
      <c r="A4" s="27">
        <v>2</v>
      </c>
      <c r="B4" s="28"/>
      <c r="C4" s="72"/>
      <c r="D4" s="28"/>
      <c r="E4" s="28"/>
      <c r="F4" s="28"/>
      <c r="G4" s="28"/>
      <c r="H4" s="28"/>
    </row>
    <row r="5" spans="1:8" x14ac:dyDescent="0.3">
      <c r="A5" s="27">
        <v>3</v>
      </c>
      <c r="B5" s="28"/>
      <c r="C5" s="72"/>
      <c r="D5" s="28"/>
      <c r="E5" s="28"/>
      <c r="F5" s="28"/>
      <c r="G5" s="28"/>
      <c r="H5" s="28"/>
    </row>
    <row r="6" spans="1:8" x14ac:dyDescent="0.3">
      <c r="A6" s="27">
        <v>4</v>
      </c>
      <c r="B6" s="28"/>
      <c r="C6" s="72"/>
      <c r="D6" s="28"/>
      <c r="E6" s="28"/>
      <c r="F6" s="28"/>
      <c r="G6" s="28"/>
      <c r="H6" s="28"/>
    </row>
    <row r="7" spans="1:8" x14ac:dyDescent="0.3">
      <c r="A7" s="27">
        <v>5</v>
      </c>
      <c r="B7" s="28"/>
      <c r="C7" s="72"/>
      <c r="D7" s="28"/>
      <c r="E7" s="28"/>
      <c r="F7" s="28"/>
      <c r="G7" s="28"/>
      <c r="H7" s="28"/>
    </row>
    <row r="8" spans="1:8" x14ac:dyDescent="0.3">
      <c r="A8" s="27">
        <v>6</v>
      </c>
      <c r="B8" s="28"/>
      <c r="C8" s="72"/>
      <c r="D8" s="28"/>
      <c r="E8" s="28"/>
      <c r="F8" s="28"/>
      <c r="G8" s="28"/>
      <c r="H8" s="28"/>
    </row>
    <row r="9" spans="1:8" x14ac:dyDescent="0.3">
      <c r="A9" s="27">
        <v>7</v>
      </c>
      <c r="B9" s="28"/>
      <c r="C9" s="72"/>
      <c r="D9" s="28"/>
      <c r="E9" s="28"/>
      <c r="F9" s="28"/>
      <c r="G9" s="28"/>
      <c r="H9" s="28"/>
    </row>
    <row r="10" spans="1:8" x14ac:dyDescent="0.3">
      <c r="A10" s="27">
        <v>8</v>
      </c>
      <c r="B10" s="28"/>
      <c r="C10" s="72"/>
      <c r="D10" s="28"/>
      <c r="E10" s="28"/>
      <c r="F10" s="28"/>
      <c r="G10" s="28"/>
      <c r="H10" s="28"/>
    </row>
    <row r="11" spans="1:8" x14ac:dyDescent="0.3">
      <c r="A11" s="27">
        <v>9</v>
      </c>
      <c r="B11" s="28"/>
      <c r="C11" s="72"/>
      <c r="D11" s="28"/>
      <c r="E11" s="28"/>
      <c r="F11" s="28"/>
      <c r="G11" s="28"/>
      <c r="H11" s="28"/>
    </row>
    <row r="12" spans="1:8" x14ac:dyDescent="0.3">
      <c r="A12" s="27">
        <v>10</v>
      </c>
      <c r="B12" s="28"/>
      <c r="C12" s="72"/>
      <c r="D12" s="28"/>
      <c r="E12" s="28"/>
      <c r="F12" s="28"/>
      <c r="G12" s="28"/>
      <c r="H12" s="28"/>
    </row>
  </sheetData>
  <mergeCells count="8">
    <mergeCell ref="F1:F2"/>
    <mergeCell ref="A1:A2"/>
    <mergeCell ref="B1:B2"/>
    <mergeCell ref="D1:D2"/>
    <mergeCell ref="H1:H2"/>
    <mergeCell ref="G1:G2"/>
    <mergeCell ref="E1:E2"/>
    <mergeCell ref="C1:C2"/>
  </mergeCells>
  <conditionalFormatting sqref="A1:B1 G1:H1 D1:E1 A3:H1048576">
    <cfRule type="containsText" dxfId="2" priority="9" operator="containsText" text="عدم">
      <formula>NOT(ISERROR(SEARCH("عدم",A1)))</formula>
    </cfRule>
  </conditionalFormatting>
  <conditionalFormatting sqref="F1">
    <cfRule type="containsText" dxfId="1" priority="3" operator="containsText" text="عدم">
      <formula>NOT(ISERROR(SEARCH("عدم",F1)))</formula>
    </cfRule>
  </conditionalFormatting>
  <conditionalFormatting sqref="C1">
    <cfRule type="containsText" dxfId="0" priority="1" operator="containsText" text="عدم">
      <formula>NOT(ISERROR(SEARCH("عدم",C1)))</formula>
    </cfRule>
  </conditionalFormatting>
  <pageMargins left="0.7" right="0.7" top="0.75" bottom="0.75" header="0.3" footer="0.3"/>
  <pageSetup scale="3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rightToLeft="1" view="pageBreakPreview" zoomScaleNormal="100" zoomScaleSheetLayoutView="100" workbookViewId="0">
      <selection activeCell="B9" sqref="B9"/>
    </sheetView>
  </sheetViews>
  <sheetFormatPr defaultColWidth="9.109375" defaultRowHeight="14.4" x14ac:dyDescent="0.3"/>
  <cols>
    <col min="1" max="1" width="43" style="35" customWidth="1"/>
    <col min="2" max="2" width="39.77734375" style="35" customWidth="1"/>
    <col min="3" max="16384" width="9.109375" style="35"/>
  </cols>
  <sheetData>
    <row r="1" spans="1:2" x14ac:dyDescent="0.3">
      <c r="A1" s="138" t="s">
        <v>219</v>
      </c>
      <c r="B1" s="138"/>
    </row>
    <row r="2" spans="1:2" x14ac:dyDescent="0.3">
      <c r="A2" s="139"/>
      <c r="B2" s="139"/>
    </row>
    <row r="3" spans="1:2" ht="20.399999999999999" x14ac:dyDescent="0.3">
      <c r="A3" s="83" t="s">
        <v>138</v>
      </c>
      <c r="B3" s="83" t="s">
        <v>217</v>
      </c>
    </row>
    <row r="4" spans="1:2" ht="18.600000000000001" x14ac:dyDescent="0.3">
      <c r="A4" s="75" t="s">
        <v>139</v>
      </c>
      <c r="B4" s="76"/>
    </row>
    <row r="5" spans="1:2" ht="18.600000000000001" x14ac:dyDescent="0.3">
      <c r="A5" s="77" t="s">
        <v>216</v>
      </c>
      <c r="B5" s="76"/>
    </row>
    <row r="6" spans="1:2" ht="18.600000000000001" x14ac:dyDescent="0.3">
      <c r="A6" s="77" t="s">
        <v>140</v>
      </c>
      <c r="B6" s="76"/>
    </row>
    <row r="7" spans="1:2" ht="18.600000000000001" x14ac:dyDescent="0.3">
      <c r="A7" s="77" t="s">
        <v>141</v>
      </c>
      <c r="B7" s="76"/>
    </row>
    <row r="8" spans="1:2" ht="18.600000000000001" x14ac:dyDescent="0.3">
      <c r="A8" s="77" t="s">
        <v>142</v>
      </c>
      <c r="B8" s="76"/>
    </row>
    <row r="9" spans="1:2" ht="18.600000000000001" x14ac:dyDescent="0.3">
      <c r="A9" s="75" t="s">
        <v>143</v>
      </c>
      <c r="B9" s="76"/>
    </row>
    <row r="10" spans="1:2" ht="18.600000000000001" x14ac:dyDescent="0.3">
      <c r="A10" s="75" t="s">
        <v>144</v>
      </c>
      <c r="B10" s="76"/>
    </row>
    <row r="11" spans="1:2" ht="18.600000000000001" x14ac:dyDescent="0.3">
      <c r="A11" s="75" t="s">
        <v>145</v>
      </c>
      <c r="B11" s="76"/>
    </row>
    <row r="12" spans="1:2" ht="18.600000000000001" x14ac:dyDescent="0.3">
      <c r="A12" s="75" t="s">
        <v>146</v>
      </c>
      <c r="B12" s="76"/>
    </row>
    <row r="13" spans="1:2" ht="18.600000000000001" x14ac:dyDescent="0.3">
      <c r="A13" s="75" t="s">
        <v>147</v>
      </c>
      <c r="B13" s="76"/>
    </row>
    <row r="14" spans="1:2" ht="18.600000000000001" x14ac:dyDescent="0.3">
      <c r="A14" s="75" t="s">
        <v>148</v>
      </c>
      <c r="B14" s="76"/>
    </row>
    <row r="15" spans="1:2" ht="18.600000000000001" x14ac:dyDescent="0.3">
      <c r="A15" s="75" t="s">
        <v>218</v>
      </c>
      <c r="B15" s="78"/>
    </row>
    <row r="16" spans="1:2" ht="18.600000000000001" x14ac:dyDescent="0.3">
      <c r="A16" s="75" t="s">
        <v>149</v>
      </c>
      <c r="B16" s="78"/>
    </row>
    <row r="17" spans="1:2" ht="18.600000000000001" x14ac:dyDescent="0.3">
      <c r="A17" s="75" t="s">
        <v>150</v>
      </c>
      <c r="B17" s="78"/>
    </row>
    <row r="18" spans="1:2" ht="18.600000000000001" x14ac:dyDescent="0.3">
      <c r="A18" s="75" t="s">
        <v>151</v>
      </c>
      <c r="B18" s="78"/>
    </row>
    <row r="19" spans="1:2" ht="18.600000000000001" x14ac:dyDescent="0.3">
      <c r="A19" s="75" t="s">
        <v>152</v>
      </c>
      <c r="B19" s="78"/>
    </row>
    <row r="20" spans="1:2" ht="18.600000000000001" x14ac:dyDescent="0.3">
      <c r="A20" s="75" t="s">
        <v>153</v>
      </c>
      <c r="B20" s="78"/>
    </row>
    <row r="21" spans="1:2" ht="16.8" x14ac:dyDescent="0.3">
      <c r="A21" s="79"/>
      <c r="B21" s="80"/>
    </row>
    <row r="22" spans="1:2" ht="20.399999999999999" x14ac:dyDescent="0.3">
      <c r="A22" s="81" t="s">
        <v>154</v>
      </c>
      <c r="B22" s="82"/>
    </row>
    <row r="25" spans="1:2" x14ac:dyDescent="0.3">
      <c r="B25" s="43"/>
    </row>
    <row r="28" spans="1:2" x14ac:dyDescent="0.3">
      <c r="B28" s="43"/>
    </row>
  </sheetData>
  <mergeCells count="1">
    <mergeCell ref="A1:B2"/>
  </mergeCells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1- مقدمه</vt:lpstr>
      <vt:lpstr>2- اطلاعات عمومی</vt:lpstr>
      <vt:lpstr>3-اطلاعات کلیه پرسنل</vt:lpstr>
      <vt:lpstr>4-اطلاعات کلیه خدمات</vt:lpstr>
      <vt:lpstr>5-اطلاعات كليه قراردادها </vt:lpstr>
      <vt:lpstr>6- مدل درآمدی</vt:lpstr>
      <vt:lpstr>7-اطلاعات مالی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Rezaei</dc:creator>
  <cp:lastModifiedBy>NKSTP</cp:lastModifiedBy>
  <cp:lastPrinted>2019-08-22T07:05:59Z</cp:lastPrinted>
  <dcterms:created xsi:type="dcterms:W3CDTF">2019-08-19T07:27:31Z</dcterms:created>
  <dcterms:modified xsi:type="dcterms:W3CDTF">2021-06-16T16:01:39Z</dcterms:modified>
</cp:coreProperties>
</file>